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Вересень\0509\Освіта паспорти\"/>
    </mc:Choice>
  </mc:AlternateContent>
  <bookViews>
    <workbookView xWindow="435" yWindow="45" windowWidth="25245" windowHeight="8325"/>
  </bookViews>
  <sheets>
    <sheet name="0611070" sheetId="1" r:id="rId1"/>
  </sheets>
  <definedNames>
    <definedName name="_xlnm.Print_Area" localSheetId="0">'0611070'!$A$1:$K$102</definedName>
  </definedNames>
  <calcPr calcId="152511"/>
</workbook>
</file>

<file path=xl/calcChain.xml><?xml version="1.0" encoding="utf-8"?>
<calcChain xmlns="http://schemas.openxmlformats.org/spreadsheetml/2006/main">
  <c r="J95" i="1" l="1"/>
  <c r="J94" i="1"/>
  <c r="J93" i="1"/>
  <c r="J92" i="1"/>
  <c r="L91" i="1"/>
  <c r="J91" i="1"/>
  <c r="F89" i="1"/>
  <c r="J89" i="1" s="1"/>
  <c r="J88" i="1"/>
  <c r="F86" i="1"/>
  <c r="J86" i="1" s="1"/>
  <c r="F85" i="1"/>
  <c r="J85" i="1" s="1"/>
  <c r="F82" i="1"/>
  <c r="J82" i="1" s="1"/>
  <c r="J81" i="1"/>
  <c r="J80" i="1"/>
  <c r="J78" i="1"/>
  <c r="F78" i="1"/>
  <c r="H77" i="1"/>
  <c r="F77" i="1"/>
  <c r="J76" i="1"/>
  <c r="J74" i="1"/>
  <c r="J73" i="1"/>
  <c r="J72" i="1"/>
  <c r="J71" i="1"/>
  <c r="J70" i="1"/>
  <c r="J69" i="1"/>
  <c r="J68" i="1"/>
  <c r="D61" i="1"/>
  <c r="H61" i="1" s="1"/>
  <c r="H60" i="1"/>
  <c r="F52" i="1"/>
  <c r="F53" i="1" s="1"/>
  <c r="H51" i="1"/>
  <c r="H50" i="1"/>
  <c r="D49" i="1"/>
  <c r="D53" i="1" s="1"/>
  <c r="H52" i="1" l="1"/>
  <c r="J77" i="1"/>
  <c r="H49" i="1"/>
  <c r="H53" i="1" s="1"/>
  <c r="D59" i="1"/>
  <c r="F59" i="1"/>
  <c r="F84" i="1" l="1"/>
  <c r="J84" i="1" s="1"/>
  <c r="D62" i="1"/>
  <c r="F62" i="1"/>
  <c r="H59" i="1"/>
  <c r="H62" i="1" s="1"/>
</calcChain>
</file>

<file path=xl/sharedStrings.xml><?xml version="1.0" encoding="utf-8"?>
<sst xmlns="http://schemas.openxmlformats.org/spreadsheetml/2006/main" count="170" uniqueCount="120">
  <si>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</si>
  <si>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</si>
  <si>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</si>
  <si>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</si>
  <si>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</si>
  <si>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</si>
  <si>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</si>
  <si>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</si>
  <si>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0611070    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</si>
  <si>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1070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</si>
  <si>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0960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</si>
  <si>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 Надання позашкільної освіти закладами позашкільної освіти, заходи із позашкільної роботи з дітьми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</si>
  <si>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</si>
  <si>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41 048 178,00 гривень, у тому числі загального фонду — 38 868 684,00 гривень та спеціального фонду — 2 179 494,00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</si>
  <si>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</si>
  <si>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</si>
  <si>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 2456-VІ (із змінами і доповненнями)</t>
  </si>
  <si>
    <t>Закон України від 26.04.2001 "Про охорону дитинства" № 2402-III 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</si>
  <si>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</si>
  <si>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 22.06.2000 року № 1841-III “Про позашкільну освіту”  (із змінами і доповненнями)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</si>
  <si>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</si>
  <si>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</si>
  <si>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 від 20.09.2017 року 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</si>
  <si>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 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</si>
  <si>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26.09.2005 року  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</si>
  <si>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 Міністерства освіти і науки від 05.11.2009 року № 1010 "Про затвердження Положення про центр, палац, будинок, клуб художньої творчості дітей,  юнацтва та молоді, художньо-естетичної творчості учнівської молоді, дитячої та юнацької  творчості, естетичного виховання"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</si>
  <si>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</si>
  <si>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</si>
  <si>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</si>
  <si>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</si>
  <si>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КМУ від 05.10.2009 року № 1124 "Про затвердження Положення про центр розвитку дитини"</t>
  </si>
  <si>
    <t>Постанова Кабінету Міністрів України від 21.08.2019 року № 779 "Про організацію інклюзивного навчання в закладах позашкільної освіти" (із змінами і доповненнями)</t>
  </si>
  <si>
    <t>Постанова Кабінету Міністрів України від 06.05.2001 року № 433 "Про затвердження переліку типів позашкільних навчальних закладів і Положення про позашкільний навчальний заклад"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</si>
  <si>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</si>
  <si>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</si>
  <si>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</si>
  <si>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</si>
  <si>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</si>
  <si>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</si>
  <si>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</si>
  <si>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</si>
  <si>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</si>
  <si>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залучення дітей та надання належних умов виховання та рівних можливостей дівчатам та хлопцям у сфері отримання позашкільної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</si>
  <si>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розвитку здібностей та обдарувань вихованців, учнів, задоволення їх інтересів, духовних запитів і потреб у професійному визначенні.</t>
    </r>
  </si>
  <si>
    <t> 8.Завдання бюджетної програми:</t>
  </si>
  <si>
    <t>Завдання</t>
  </si>
  <si>
    <t>Забезпечити рівні можливості дівчатам та хлопцям у сфері отримання позашкільної освіти, створити належні умови для збільшення дітей позашкільної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</si>
  <si>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</si>
  <si>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</si>
  <si>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</si>
  <si>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</si>
  <si>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</si>
  <si>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</si>
  <si>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позашкільної освіти</t>
  </si>
  <si>
    <t>Організація роботи пунктів обігріву в закладах освіти</t>
  </si>
  <si>
    <t xml:space="preserve">Проведення капітальних ремонтів </t>
  </si>
  <si>
    <t>Придбання обладнання і предметів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</si>
  <si>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</si>
  <si>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</si>
  <si>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</si>
  <si>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</si>
  <si>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Програма бюджетування за участі громадськості (Бюджет участі) Хмельницької міської територіальної громади на 2024-2026 роки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</si>
  <si>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</si>
  <si>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</si>
  <si>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</si>
  <si>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</si>
  <si>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</si>
  <si>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</si>
  <si>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</si>
  <si>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</si>
  <si>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ПЗ - 1</t>
  </si>
  <si>
    <t>Кількість класів (гуртків)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</si>
  <si>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</si>
  <si>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</si>
  <si>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</si>
  <si>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</si>
  <si>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</si>
  <si>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позашкільної освіти</t>
  </si>
  <si>
    <t>грн</t>
  </si>
  <si>
    <t>Рішення сесії Хмельницької міської ради від 21.12.2022 року № 12</t>
  </si>
  <si>
    <t>продукту</t>
  </si>
  <si>
    <t>Кількість дітей, які отримують позашкільну освіту</t>
  </si>
  <si>
    <t>осіб</t>
  </si>
  <si>
    <t>Мережа, звіт ПЗ-1</t>
  </si>
  <si>
    <t>Чисельність дітей в розрахунку на одного педагогічного працівника</t>
  </si>
  <si>
    <t>Розрахунок</t>
  </si>
  <si>
    <t>Чисельність дітей в розрахунку на одну штатну одиницю</t>
  </si>
  <si>
    <t>Кількість закладів, у яких буде реалізовано громадські проєкти (Бюджет участі)</t>
  </si>
  <si>
    <t>Рішення сесії від 16.08.2024 року № 6</t>
  </si>
  <si>
    <t>Кількість закладів, в яких буде проведений капітальний ремонт</t>
  </si>
  <si>
    <t>Рішення сесії від 22.05.2024 № 6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</si>
  <si>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</si>
  <si>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</si>
  <si>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позашкільної освіти</t>
  </si>
  <si>
    <t>л</t>
  </si>
  <si>
    <t>ефективності</t>
  </si>
  <si>
    <t>Витрати на одну дитину, яка отримує позашкільну освіту</t>
  </si>
  <si>
    <t>Середня наповнюваність гуртків</t>
  </si>
  <si>
    <t>Середньорічна кількість дітей на один заклад позашкільної освіти</t>
  </si>
  <si>
    <t>Середні витрати на один заклад позашкільної освіти на реалізацію громадського проєкту (Бюджет участі)</t>
  </si>
  <si>
    <t>Середні витрати на капітальний ремонт одного закладу</t>
  </si>
  <si>
    <t>Середні витрати на один пункт обігріву</t>
  </si>
  <si>
    <t>якості</t>
  </si>
  <si>
    <t>Відсоток охоплення учнів позашкільною освітою</t>
  </si>
  <si>
    <t>%</t>
  </si>
  <si>
    <t>Динаміка росту власних надходжень в порівнянні з минулим роком</t>
  </si>
  <si>
    <t>Відсоток дітей, які візьмуть участь у тренувально-оздоровчих зборах</t>
  </si>
  <si>
    <t>Відсоток будівельної готовності по утеплення фасаду та сходового майданчика перед Палацом творчості дітей та юнацтва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</si>
  <si>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</si>
  <si>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</si>
  <si>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</si>
  <si>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</si>
  <si>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</si>
  <si>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</si>
  <si>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</si>
  <si>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</si>
  <si>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</si>
  <si>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</si>
  <si>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30 серпня 2024 року № 163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</si>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</sst>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0.0"/>
    <numFmt numFmtId="165" formatCode="_-* #,##0\ _₴_-;\-* #,##0\ _₴_-;_-* &quot;-&quot;??\ _₴_-;_-@_-"/>
    <numFmt numFmtId="166" formatCode="#,##0\ _₴"/>
    <numFmt numFmtId="167" formatCode="#,##0.00\ _₴"/>
    <numFmt numFmtId="168" formatCode="#,##0.0\ _₴"/>
  </numFmts>
  <fonts count="31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0" borderId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2" fillId="0" borderId="0"/>
    <xf numFmtId="0" fontId="2" fillId="0" borderId="0"/>
    <xf numFmtId="0" fontId="26" fillId="0" borderId="0"/>
    <xf numFmtId="0" fontId="22" fillId="0" borderId="0"/>
    <xf numFmtId="0" fontId="28" fillId="0" borderId="0"/>
    <xf numFmtId="0" fontId="29" fillId="0" borderId="0"/>
    <xf numFmtId="0" fontId="1" fillId="0" borderId="0"/>
    <xf numFmtId="0" fontId="20" fillId="16" borderId="14" applyNumberFormat="0" applyFont="0" applyAlignment="0" applyProtection="0"/>
    <xf numFmtId="0" fontId="30" fillId="0" borderId="0"/>
    <xf numFmtId="43" fontId="2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168" fontId="3" fillId="0" borderId="3" xfId="1" applyNumberFormat="1" applyFont="1" applyFill="1" applyBorder="1" applyAlignment="1">
      <alignment horizontal="center" vertical="center" wrapText="1"/>
    </xf>
    <xf numFmtId="168" fontId="3" fillId="0" borderId="5" xfId="1" applyNumberFormat="1" applyFont="1" applyFill="1" applyBorder="1" applyAlignment="1">
      <alignment horizontal="center" vertical="center" wrapText="1"/>
    </xf>
    <xf numFmtId="168" fontId="17" fillId="0" borderId="3" xfId="1" applyNumberFormat="1" applyFont="1" applyFill="1" applyBorder="1" applyAlignment="1">
      <alignment horizontal="center" vertical="center" wrapText="1"/>
    </xf>
    <xf numFmtId="168" fontId="17" fillId="0" borderId="5" xfId="1" applyNumberFormat="1" applyFont="1" applyFill="1" applyBorder="1" applyAlignment="1">
      <alignment horizontal="center" vertical="center" wrapText="1"/>
    </xf>
    <xf numFmtId="168" fontId="3" fillId="0" borderId="2" xfId="1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43" fontId="9" fillId="0" borderId="2" xfId="0" applyNumberFormat="1" applyFont="1" applyFill="1" applyBorder="1" applyAlignment="1">
      <alignment horizontal="center" vertical="center" wrapText="1" shrinkToFit="1"/>
    </xf>
    <xf numFmtId="43" fontId="3" fillId="0" borderId="2" xfId="0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 shrinkToFit="1"/>
    </xf>
    <xf numFmtId="1" fontId="11" fillId="0" borderId="2" xfId="0" applyNumberFormat="1" applyFont="1" applyFill="1" applyBorder="1" applyAlignment="1">
      <alignment horizontal="center" vertical="center" wrapText="1" shrinkToFit="1"/>
    </xf>
    <xf numFmtId="3" fontId="11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6" fontId="3" fillId="0" borderId="3" xfId="1" applyNumberFormat="1" applyFont="1" applyFill="1" applyBorder="1" applyAlignment="1">
      <alignment horizontal="center" vertical="center" wrapText="1" shrinkToFit="1"/>
    </xf>
    <xf numFmtId="166" fontId="3" fillId="0" borderId="5" xfId="1" applyNumberFormat="1" applyFont="1" applyFill="1" applyBorder="1" applyAlignment="1">
      <alignment horizontal="center" vertical="center" wrapText="1" shrinkToFit="1"/>
    </xf>
    <xf numFmtId="166" fontId="3" fillId="0" borderId="3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 shrinkToFit="1"/>
    </xf>
    <xf numFmtId="165" fontId="9" fillId="0" borderId="5" xfId="0" applyNumberFormat="1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5" fontId="3" fillId="0" borderId="3" xfId="0" applyNumberFormat="1" applyFont="1" applyFill="1" applyBorder="1" applyAlignment="1">
      <alignment horizontal="center" vertical="center" wrapText="1" shrinkToFit="1"/>
    </xf>
    <xf numFmtId="165" fontId="3" fillId="0" borderId="5" xfId="0" applyNumberFormat="1" applyFont="1" applyFill="1" applyBorder="1" applyAlignment="1">
      <alignment horizontal="center" vertical="center" wrapText="1" shrinkToFit="1"/>
    </xf>
    <xf numFmtId="4" fontId="11" fillId="0" borderId="2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 shrinkToFi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left" vertical="center" wrapText="1"/>
    </xf>
    <xf numFmtId="2" fontId="11" fillId="0" borderId="2" xfId="0" applyNumberFormat="1" applyFont="1" applyFill="1" applyBorder="1" applyAlignment="1">
      <alignment horizontal="center" vertical="center" wrapText="1" shrinkToFit="1"/>
    </xf>
    <xf numFmtId="164" fontId="11" fillId="0" borderId="2" xfId="0" applyNumberFormat="1" applyFont="1" applyFill="1" applyBorder="1" applyAlignment="1">
      <alignment horizontal="center" vertical="center" wrapText="1" shrinkToFi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4" fontId="9" fillId="0" borderId="3" xfId="0" applyNumberFormat="1" applyFont="1" applyFill="1" applyBorder="1" applyAlignment="1">
      <alignment horizontal="right" vertical="center" wrapText="1" shrinkToFit="1"/>
    </xf>
    <xf numFmtId="4" fontId="9" fillId="0" borderId="5" xfId="0" applyNumberFormat="1" applyFont="1" applyFill="1" applyBorder="1" applyAlignment="1">
      <alignment horizontal="right" vertical="center" wrapText="1" shrinkToFi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R114"/>
  <sheetViews>
    <sheetView tabSelected="1" view="pageBreakPreview" zoomScale="70" zoomScaleNormal="80" zoomScaleSheetLayoutView="70" workbookViewId="0">
      <selection activeCell="B103" sqref="B10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6.6640625" style="1" customWidth="1"/>
    <col min="13" max="13" width="22.5" style="1" customWidth="1"/>
    <col min="14" max="14" width="16.1640625" style="1" customWidth="1"/>
    <col min="15" max="15" width="12.1640625" style="1" bestFit="1" customWidth="1"/>
    <col min="16" max="16" width="13" style="1" bestFit="1" customWidth="1"/>
    <col min="17" max="16384" width="9.33203125" style="1"/>
  </cols>
  <sheetData>
    <row r="1" spans="1:14" ht="92.25" customHeight="1" x14ac:dyDescent="0.2">
      <c r="B1" s="2"/>
      <c r="C1" s="2"/>
      <c r="D1" s="2"/>
      <c r="E1" s="2"/>
      <c r="F1" s="2"/>
      <c r="G1" s="149" t="s">
        <v>0</v>
      </c>
      <c r="H1" s="150"/>
      <c r="I1" s="150"/>
      <c r="J1" s="150"/>
      <c r="K1" s="150"/>
    </row>
    <row r="2" spans="1:14" ht="117.75" customHeight="1" x14ac:dyDescent="0.2">
      <c r="B2" s="2"/>
      <c r="C2" s="2"/>
      <c r="D2" s="2"/>
      <c r="E2" s="2"/>
      <c r="F2" s="2"/>
      <c r="G2" s="151" t="s">
        <v>118</v>
      </c>
      <c r="H2" s="151"/>
      <c r="I2" s="151"/>
      <c r="J2" s="151"/>
      <c r="K2" s="151"/>
    </row>
    <row r="3" spans="1:14" ht="37.5" customHeight="1" x14ac:dyDescent="0.2">
      <c r="A3" s="152" t="s">
        <v>1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4" ht="126" customHeight="1" x14ac:dyDescent="0.2">
      <c r="A4" s="3" t="s">
        <v>2</v>
      </c>
      <c r="B4" s="146" t="s">
        <v>3</v>
      </c>
      <c r="C4" s="146"/>
      <c r="D4" s="146"/>
      <c r="E4" s="146"/>
      <c r="F4" s="146"/>
      <c r="G4" s="58" t="s">
        <v>4</v>
      </c>
      <c r="H4" s="58"/>
      <c r="I4" s="58"/>
      <c r="J4" s="58"/>
      <c r="K4" s="58"/>
    </row>
    <row r="5" spans="1:14" ht="126" customHeight="1" x14ac:dyDescent="0.2">
      <c r="A5" s="4" t="s">
        <v>5</v>
      </c>
      <c r="B5" s="146" t="s">
        <v>6</v>
      </c>
      <c r="C5" s="146"/>
      <c r="D5" s="146"/>
      <c r="E5" s="146"/>
      <c r="F5" s="146"/>
      <c r="G5" s="146" t="s">
        <v>7</v>
      </c>
      <c r="H5" s="146"/>
      <c r="I5" s="146"/>
      <c r="J5" s="146"/>
      <c r="K5" s="146"/>
    </row>
    <row r="6" spans="1:14" ht="136.5" customHeight="1" x14ac:dyDescent="0.2">
      <c r="A6" s="4" t="s">
        <v>8</v>
      </c>
      <c r="B6" s="58" t="s">
        <v>9</v>
      </c>
      <c r="C6" s="146"/>
      <c r="D6" s="5" t="s">
        <v>10</v>
      </c>
      <c r="E6" s="147" t="s">
        <v>11</v>
      </c>
      <c r="F6" s="146"/>
      <c r="G6" s="58" t="s">
        <v>12</v>
      </c>
      <c r="H6" s="146"/>
      <c r="I6" s="146"/>
      <c r="J6" s="146"/>
      <c r="K6" s="146"/>
    </row>
    <row r="7" spans="1:14" ht="27" customHeight="1" x14ac:dyDescent="0.2">
      <c r="A7" s="129" t="s">
        <v>13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6"/>
      <c r="M7" s="6"/>
      <c r="N7" s="6"/>
    </row>
    <row r="8" spans="1:14" ht="22.15" customHeight="1" x14ac:dyDescent="0.2">
      <c r="A8" s="148" t="s">
        <v>14</v>
      </c>
      <c r="B8" s="148"/>
      <c r="C8" s="148"/>
      <c r="D8" s="148"/>
      <c r="E8" s="148"/>
      <c r="F8" s="148"/>
      <c r="G8" s="148"/>
      <c r="H8" s="148"/>
      <c r="I8" s="7"/>
      <c r="J8" s="7"/>
      <c r="K8" s="7"/>
    </row>
    <row r="9" spans="1:14" ht="19.149999999999999" customHeight="1" x14ac:dyDescent="0.2">
      <c r="A9" s="141" t="s">
        <v>15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</row>
    <row r="10" spans="1:14" ht="20.45" customHeight="1" x14ac:dyDescent="0.2">
      <c r="A10" s="141" t="s">
        <v>16</v>
      </c>
      <c r="B10" s="141"/>
      <c r="C10" s="141"/>
      <c r="D10" s="141"/>
      <c r="E10" s="141"/>
      <c r="F10" s="141"/>
      <c r="G10" s="141"/>
      <c r="H10" s="141"/>
      <c r="I10" s="141"/>
      <c r="J10" s="8"/>
      <c r="K10" s="8"/>
    </row>
    <row r="11" spans="1:14" ht="20.45" customHeight="1" x14ac:dyDescent="0.2">
      <c r="A11" s="141" t="s">
        <v>17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12" spans="1:14" ht="22.15" customHeight="1" x14ac:dyDescent="0.2">
      <c r="A12" s="141" t="s">
        <v>18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</row>
    <row r="13" spans="1:14" ht="23.25" customHeight="1" x14ac:dyDescent="0.2">
      <c r="A13" s="141" t="s">
        <v>19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</row>
    <row r="14" spans="1:14" ht="23.25" customHeight="1" x14ac:dyDescent="0.2">
      <c r="A14" s="141" t="s">
        <v>20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</row>
    <row r="15" spans="1:14" ht="19.149999999999999" customHeight="1" x14ac:dyDescent="0.2">
      <c r="A15" s="141" t="s">
        <v>21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</row>
    <row r="16" spans="1:14" ht="23.1" customHeight="1" x14ac:dyDescent="0.2">
      <c r="A16" s="141" t="s">
        <v>22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</row>
    <row r="17" spans="1:11" ht="21.75" customHeight="1" x14ac:dyDescent="0.2">
      <c r="A17" s="141" t="s">
        <v>23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</row>
    <row r="18" spans="1:11" ht="31.7" customHeight="1" x14ac:dyDescent="0.2">
      <c r="A18" s="143" t="s">
        <v>24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</row>
    <row r="19" spans="1:11" ht="37.35" customHeight="1" x14ac:dyDescent="0.2">
      <c r="A19" s="143" t="s">
        <v>25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</row>
    <row r="20" spans="1:11" ht="31.7" customHeight="1" x14ac:dyDescent="0.2">
      <c r="A20" s="141" t="s">
        <v>26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</row>
    <row r="21" spans="1:11" ht="42.75" customHeight="1" x14ac:dyDescent="0.2">
      <c r="A21" s="143" t="s">
        <v>27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</row>
    <row r="22" spans="1:11" ht="24" customHeight="1" x14ac:dyDescent="0.2">
      <c r="A22" s="141" t="s">
        <v>28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</row>
    <row r="23" spans="1:11" ht="44.45" customHeight="1" x14ac:dyDescent="0.2">
      <c r="A23" s="143" t="s">
        <v>29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</row>
    <row r="24" spans="1:11" ht="23.25" customHeight="1" x14ac:dyDescent="0.2">
      <c r="A24" s="141" t="s">
        <v>30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</row>
    <row r="25" spans="1:11" ht="23.25" customHeight="1" x14ac:dyDescent="0.2">
      <c r="A25" s="141" t="s">
        <v>31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</row>
    <row r="26" spans="1:11" ht="25.15" customHeight="1" x14ac:dyDescent="0.2">
      <c r="A26" s="141" t="s">
        <v>32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 ht="48.2" customHeight="1" x14ac:dyDescent="0.2">
      <c r="A27" s="141" t="s">
        <v>33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</row>
    <row r="28" spans="1:11" ht="19.7" customHeight="1" x14ac:dyDescent="0.2">
      <c r="A28" s="141" t="s">
        <v>34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</row>
    <row r="29" spans="1:11" ht="22.7" customHeight="1" x14ac:dyDescent="0.2">
      <c r="A29" s="141" t="s">
        <v>35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</row>
    <row r="30" spans="1:11" ht="19.5" customHeight="1" x14ac:dyDescent="0.2">
      <c r="A30" s="141" t="s">
        <v>36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</row>
    <row r="31" spans="1:11" ht="19.5" customHeight="1" x14ac:dyDescent="0.2">
      <c r="A31" s="142" t="s">
        <v>37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</row>
    <row r="32" spans="1:11" ht="19.5" customHeight="1" x14ac:dyDescent="0.2">
      <c r="A32" s="142" t="s">
        <v>38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</row>
    <row r="33" spans="1:11" ht="23.25" customHeight="1" x14ac:dyDescent="0.2">
      <c r="A33" s="129" t="s">
        <v>39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</row>
    <row r="34" spans="1:11" ht="9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8.75" customHeight="1" x14ac:dyDescent="0.2">
      <c r="A35" s="9" t="s">
        <v>40</v>
      </c>
      <c r="B35" s="124" t="s">
        <v>41</v>
      </c>
      <c r="C35" s="124"/>
      <c r="D35" s="124"/>
      <c r="E35" s="124"/>
      <c r="F35" s="124"/>
      <c r="G35" s="124"/>
      <c r="H35" s="124"/>
      <c r="I35" s="10"/>
      <c r="J35" s="10"/>
      <c r="K35" s="10"/>
    </row>
    <row r="36" spans="1:11" ht="34.5" customHeight="1" x14ac:dyDescent="0.2">
      <c r="A36" s="11">
        <v>1</v>
      </c>
      <c r="B36" s="65" t="s">
        <v>42</v>
      </c>
      <c r="C36" s="65"/>
      <c r="D36" s="65"/>
      <c r="E36" s="65"/>
      <c r="F36" s="65"/>
      <c r="G36" s="65"/>
      <c r="H36" s="65"/>
      <c r="I36" s="10"/>
      <c r="J36" s="10"/>
      <c r="K36" s="10"/>
    </row>
    <row r="37" spans="1:11" ht="12.2" customHeight="1" x14ac:dyDescent="0.2">
      <c r="A37" s="12"/>
      <c r="B37" s="3"/>
      <c r="C37" s="3"/>
      <c r="D37" s="3"/>
      <c r="E37" s="3"/>
      <c r="F37" s="3"/>
      <c r="G37" s="3"/>
      <c r="H37" s="3"/>
      <c r="I37" s="10"/>
      <c r="J37" s="10"/>
      <c r="K37" s="10"/>
    </row>
    <row r="38" spans="1:11" ht="23.25" customHeight="1" x14ac:dyDescent="0.2">
      <c r="A38" s="129" t="s">
        <v>43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</row>
    <row r="39" spans="1:11" ht="10.5" hidden="1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ht="23.25" customHeight="1" x14ac:dyDescent="0.2">
      <c r="A40" s="129" t="s">
        <v>44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</row>
    <row r="41" spans="1:11" ht="9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23.25" customHeight="1" x14ac:dyDescent="0.2">
      <c r="A42" s="9" t="s">
        <v>40</v>
      </c>
      <c r="B42" s="124" t="s">
        <v>45</v>
      </c>
      <c r="C42" s="124"/>
      <c r="D42" s="124"/>
      <c r="E42" s="124"/>
      <c r="F42" s="124"/>
      <c r="G42" s="124"/>
      <c r="H42" s="124"/>
      <c r="I42" s="10"/>
      <c r="J42" s="10"/>
      <c r="K42" s="10"/>
    </row>
    <row r="43" spans="1:11" ht="35.450000000000003" customHeight="1" x14ac:dyDescent="0.2">
      <c r="A43" s="13">
        <v>1</v>
      </c>
      <c r="B43" s="86" t="s">
        <v>46</v>
      </c>
      <c r="C43" s="130"/>
      <c r="D43" s="130"/>
      <c r="E43" s="130"/>
      <c r="F43" s="130"/>
      <c r="G43" s="130"/>
      <c r="H43" s="87"/>
      <c r="I43" s="10"/>
      <c r="J43" s="10"/>
      <c r="K43" s="10"/>
    </row>
    <row r="44" spans="1:11" ht="8.4499999999999993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22.7" customHeight="1" x14ac:dyDescent="0.2">
      <c r="A45" s="129" t="s">
        <v>47</v>
      </c>
      <c r="B45" s="129"/>
      <c r="C45" s="129"/>
      <c r="D45" s="129"/>
      <c r="E45" s="129"/>
      <c r="F45" s="129"/>
      <c r="G45" s="129"/>
      <c r="H45" s="129"/>
      <c r="I45" s="10"/>
      <c r="J45" s="10"/>
      <c r="K45" s="10"/>
    </row>
    <row r="46" spans="1:11" ht="16.5" customHeight="1" x14ac:dyDescent="0.2">
      <c r="A46" s="134" t="s">
        <v>48</v>
      </c>
      <c r="B46" s="134"/>
      <c r="C46" s="134"/>
      <c r="D46" s="134"/>
      <c r="E46" s="134"/>
      <c r="F46" s="134"/>
      <c r="G46" s="134"/>
      <c r="H46" s="134"/>
      <c r="I46" s="134"/>
      <c r="J46" s="4"/>
      <c r="K46" s="4"/>
    </row>
    <row r="47" spans="1:11" s="17" customFormat="1" ht="24.75" customHeight="1" x14ac:dyDescent="0.2">
      <c r="A47" s="14" t="s">
        <v>40</v>
      </c>
      <c r="B47" s="124" t="s">
        <v>49</v>
      </c>
      <c r="C47" s="124"/>
      <c r="D47" s="124" t="s">
        <v>50</v>
      </c>
      <c r="E47" s="124"/>
      <c r="F47" s="124" t="s">
        <v>51</v>
      </c>
      <c r="G47" s="124"/>
      <c r="H47" s="124" t="s">
        <v>52</v>
      </c>
      <c r="I47" s="124"/>
      <c r="J47" s="15"/>
      <c r="K47" s="16"/>
    </row>
    <row r="48" spans="1:11" ht="15.75" x14ac:dyDescent="0.2">
      <c r="A48" s="18">
        <v>1</v>
      </c>
      <c r="B48" s="125">
        <v>2</v>
      </c>
      <c r="C48" s="125"/>
      <c r="D48" s="125">
        <v>3</v>
      </c>
      <c r="E48" s="125"/>
      <c r="F48" s="125">
        <v>4</v>
      </c>
      <c r="G48" s="125"/>
      <c r="H48" s="125">
        <v>6</v>
      </c>
      <c r="I48" s="125"/>
      <c r="J48" s="19"/>
      <c r="K48" s="10"/>
    </row>
    <row r="49" spans="1:18" ht="36.75" customHeight="1" x14ac:dyDescent="0.2">
      <c r="A49" s="20">
        <v>1</v>
      </c>
      <c r="B49" s="65" t="s">
        <v>53</v>
      </c>
      <c r="C49" s="65"/>
      <c r="D49" s="132">
        <f>38329360+489324</f>
        <v>38818684</v>
      </c>
      <c r="E49" s="132"/>
      <c r="F49" s="132">
        <v>745660</v>
      </c>
      <c r="G49" s="132"/>
      <c r="H49" s="132">
        <f>D49+F49</f>
        <v>39564344</v>
      </c>
      <c r="I49" s="132"/>
      <c r="J49" s="21"/>
      <c r="K49" s="10"/>
    </row>
    <row r="50" spans="1:18" ht="32.25" customHeight="1" x14ac:dyDescent="0.2">
      <c r="A50" s="20">
        <v>2</v>
      </c>
      <c r="B50" s="65" t="s">
        <v>54</v>
      </c>
      <c r="C50" s="65"/>
      <c r="D50" s="132">
        <v>50000</v>
      </c>
      <c r="E50" s="132"/>
      <c r="F50" s="132">
        <v>0</v>
      </c>
      <c r="G50" s="132"/>
      <c r="H50" s="132">
        <f>D50+F50</f>
        <v>50000</v>
      </c>
      <c r="I50" s="132"/>
      <c r="J50" s="21"/>
      <c r="K50" s="10"/>
    </row>
    <row r="51" spans="1:18" ht="32.25" customHeight="1" x14ac:dyDescent="0.2">
      <c r="A51" s="22">
        <v>3</v>
      </c>
      <c r="B51" s="71" t="s">
        <v>55</v>
      </c>
      <c r="C51" s="71"/>
      <c r="D51" s="138">
        <v>0</v>
      </c>
      <c r="E51" s="138"/>
      <c r="F51" s="138">
        <v>1000000</v>
      </c>
      <c r="G51" s="138"/>
      <c r="H51" s="139">
        <f t="shared" ref="H51" si="0">D51+F51</f>
        <v>1000000</v>
      </c>
      <c r="I51" s="139"/>
      <c r="J51" s="21"/>
      <c r="K51" s="10"/>
    </row>
    <row r="52" spans="1:18" ht="39.200000000000003" customHeight="1" x14ac:dyDescent="0.2">
      <c r="A52" s="20">
        <v>4</v>
      </c>
      <c r="B52" s="86" t="s">
        <v>56</v>
      </c>
      <c r="C52" s="87"/>
      <c r="D52" s="136">
        <v>0</v>
      </c>
      <c r="E52" s="137"/>
      <c r="F52" s="136">
        <f>358000+75834</f>
        <v>433834</v>
      </c>
      <c r="G52" s="137"/>
      <c r="H52" s="136">
        <f>D52+F52</f>
        <v>433834</v>
      </c>
      <c r="I52" s="137"/>
      <c r="J52" s="21"/>
      <c r="K52" s="10"/>
      <c r="M52" s="135"/>
      <c r="N52" s="135"/>
      <c r="O52" s="135"/>
      <c r="P52" s="135"/>
      <c r="Q52" s="135"/>
      <c r="R52" s="135"/>
    </row>
    <row r="53" spans="1:18" ht="15.75" x14ac:dyDescent="0.2">
      <c r="A53" s="117" t="s">
        <v>57</v>
      </c>
      <c r="B53" s="117"/>
      <c r="C53" s="117"/>
      <c r="D53" s="132">
        <f>SUM(D49:D52)</f>
        <v>38868684</v>
      </c>
      <c r="E53" s="132"/>
      <c r="F53" s="132">
        <f>SUM(F49:F52)</f>
        <v>2179494</v>
      </c>
      <c r="G53" s="132"/>
      <c r="H53" s="132">
        <f>SUM(H49:H52)</f>
        <v>41048178</v>
      </c>
      <c r="I53" s="132"/>
      <c r="J53" s="10"/>
      <c r="K53" s="10"/>
      <c r="M53" s="135"/>
      <c r="N53" s="135"/>
      <c r="O53" s="135"/>
      <c r="P53" s="135"/>
      <c r="Q53" s="135"/>
      <c r="R53" s="135"/>
    </row>
    <row r="54" spans="1:18" ht="15.75" x14ac:dyDescent="0.2">
      <c r="A54" s="10"/>
      <c r="B54" s="3"/>
      <c r="C54" s="10"/>
      <c r="D54" s="23"/>
      <c r="E54" s="23"/>
      <c r="F54" s="23"/>
      <c r="G54" s="23"/>
      <c r="H54" s="23"/>
      <c r="I54" s="23"/>
      <c r="J54" s="10"/>
      <c r="K54" s="10"/>
      <c r="M54" s="133"/>
      <c r="N54" s="133"/>
      <c r="O54" s="133"/>
      <c r="P54" s="133"/>
      <c r="Q54" s="133"/>
      <c r="R54" s="133"/>
    </row>
    <row r="55" spans="1:18" ht="15.75" x14ac:dyDescent="0.2">
      <c r="A55" s="129" t="s">
        <v>58</v>
      </c>
      <c r="B55" s="129"/>
      <c r="C55" s="129"/>
      <c r="D55" s="129"/>
      <c r="E55" s="129"/>
      <c r="F55" s="129"/>
      <c r="G55" s="129"/>
      <c r="H55" s="129"/>
      <c r="I55" s="10"/>
      <c r="J55" s="10"/>
      <c r="K55" s="10"/>
    </row>
    <row r="56" spans="1:18" ht="16.5" customHeight="1" x14ac:dyDescent="0.2">
      <c r="A56" s="134" t="s">
        <v>48</v>
      </c>
      <c r="B56" s="134"/>
      <c r="C56" s="134"/>
      <c r="D56" s="134"/>
      <c r="E56" s="134"/>
      <c r="F56" s="134"/>
      <c r="G56" s="134"/>
      <c r="H56" s="134"/>
      <c r="I56" s="134"/>
      <c r="J56" s="4"/>
      <c r="K56" s="4"/>
    </row>
    <row r="57" spans="1:18" ht="31.7" customHeight="1" x14ac:dyDescent="0.2">
      <c r="A57" s="124" t="s">
        <v>59</v>
      </c>
      <c r="B57" s="124"/>
      <c r="C57" s="124"/>
      <c r="D57" s="124" t="s">
        <v>50</v>
      </c>
      <c r="E57" s="124"/>
      <c r="F57" s="124" t="s">
        <v>51</v>
      </c>
      <c r="G57" s="124"/>
      <c r="H57" s="124" t="s">
        <v>52</v>
      </c>
      <c r="I57" s="124"/>
      <c r="J57" s="10"/>
      <c r="K57" s="10"/>
    </row>
    <row r="58" spans="1:18" ht="16.5" customHeight="1" x14ac:dyDescent="0.2">
      <c r="A58" s="125">
        <v>1</v>
      </c>
      <c r="B58" s="125"/>
      <c r="C58" s="125"/>
      <c r="D58" s="125">
        <v>2</v>
      </c>
      <c r="E58" s="125"/>
      <c r="F58" s="125">
        <v>3</v>
      </c>
      <c r="G58" s="125"/>
      <c r="H58" s="125">
        <v>4</v>
      </c>
      <c r="I58" s="125"/>
      <c r="J58" s="10"/>
      <c r="K58" s="10"/>
    </row>
    <row r="59" spans="1:18" ht="42" customHeight="1" x14ac:dyDescent="0.2">
      <c r="A59" s="86" t="s">
        <v>60</v>
      </c>
      <c r="B59" s="130"/>
      <c r="C59" s="87"/>
      <c r="D59" s="132">
        <f>D53-D61-487838</f>
        <v>38330846</v>
      </c>
      <c r="E59" s="132"/>
      <c r="F59" s="131">
        <f>F53-75834</f>
        <v>2103660</v>
      </c>
      <c r="G59" s="131"/>
      <c r="H59" s="131">
        <f>F59+D59</f>
        <v>40434506</v>
      </c>
      <c r="I59" s="131"/>
      <c r="J59" s="10"/>
      <c r="K59" s="10"/>
    </row>
    <row r="60" spans="1:18" ht="42" customHeight="1" x14ac:dyDescent="0.2">
      <c r="A60" s="86" t="s">
        <v>61</v>
      </c>
      <c r="B60" s="130"/>
      <c r="C60" s="87"/>
      <c r="D60" s="131">
        <v>487838</v>
      </c>
      <c r="E60" s="131"/>
      <c r="F60" s="131">
        <v>75834</v>
      </c>
      <c r="G60" s="131"/>
      <c r="H60" s="131">
        <f>F60+D60</f>
        <v>563672</v>
      </c>
      <c r="I60" s="131"/>
      <c r="J60" s="10"/>
      <c r="K60" s="10"/>
    </row>
    <row r="61" spans="1:18" ht="70.150000000000006" customHeight="1" x14ac:dyDescent="0.2">
      <c r="A61" s="86" t="s">
        <v>62</v>
      </c>
      <c r="B61" s="130"/>
      <c r="C61" s="87"/>
      <c r="D61" s="132">
        <f>D50</f>
        <v>50000</v>
      </c>
      <c r="E61" s="132"/>
      <c r="F61" s="131">
        <v>0</v>
      </c>
      <c r="G61" s="131"/>
      <c r="H61" s="131">
        <f>F61+D61</f>
        <v>50000</v>
      </c>
      <c r="I61" s="131"/>
      <c r="J61" s="10"/>
      <c r="K61" s="10"/>
    </row>
    <row r="62" spans="1:18" ht="21.2" customHeight="1" x14ac:dyDescent="0.2">
      <c r="A62" s="126" t="s">
        <v>57</v>
      </c>
      <c r="B62" s="127"/>
      <c r="C62" s="127"/>
      <c r="D62" s="128">
        <f>SUM(D59:D61)</f>
        <v>38868684</v>
      </c>
      <c r="E62" s="128"/>
      <c r="F62" s="128">
        <f t="shared" ref="F62" si="1">SUM(F59:F61)</f>
        <v>2179494</v>
      </c>
      <c r="G62" s="128"/>
      <c r="H62" s="128">
        <f t="shared" ref="H62" si="2">SUM(H59:H61)</f>
        <v>41048178</v>
      </c>
      <c r="I62" s="128"/>
      <c r="J62" s="10"/>
      <c r="K62" s="10"/>
    </row>
    <row r="63" spans="1:18" ht="10.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8" ht="17.45" customHeight="1" x14ac:dyDescent="0.2">
      <c r="A64" s="129" t="s">
        <v>63</v>
      </c>
      <c r="B64" s="129"/>
      <c r="C64" s="129"/>
      <c r="D64" s="129"/>
      <c r="E64" s="129"/>
      <c r="F64" s="129"/>
      <c r="G64" s="129"/>
      <c r="H64" s="129"/>
      <c r="I64" s="10"/>
      <c r="J64" s="10"/>
      <c r="K64" s="10"/>
    </row>
    <row r="65" spans="1:15" ht="26.45" customHeight="1" x14ac:dyDescent="0.2">
      <c r="A65" s="14" t="s">
        <v>40</v>
      </c>
      <c r="B65" s="14" t="s">
        <v>64</v>
      </c>
      <c r="C65" s="14" t="s">
        <v>65</v>
      </c>
      <c r="D65" s="124" t="s">
        <v>66</v>
      </c>
      <c r="E65" s="124"/>
      <c r="F65" s="124" t="s">
        <v>50</v>
      </c>
      <c r="G65" s="124"/>
      <c r="H65" s="124" t="s">
        <v>51</v>
      </c>
      <c r="I65" s="124"/>
      <c r="J65" s="124" t="s">
        <v>52</v>
      </c>
      <c r="K65" s="124"/>
    </row>
    <row r="66" spans="1:15" s="17" customFormat="1" ht="21.95" customHeight="1" x14ac:dyDescent="0.2">
      <c r="A66" s="18">
        <v>1</v>
      </c>
      <c r="B66" s="18">
        <v>2</v>
      </c>
      <c r="C66" s="18">
        <v>3</v>
      </c>
      <c r="D66" s="125">
        <v>4</v>
      </c>
      <c r="E66" s="125"/>
      <c r="F66" s="125">
        <v>5</v>
      </c>
      <c r="G66" s="125"/>
      <c r="H66" s="125">
        <v>6</v>
      </c>
      <c r="I66" s="125"/>
      <c r="J66" s="125">
        <v>7</v>
      </c>
      <c r="K66" s="78"/>
    </row>
    <row r="67" spans="1:15" ht="21.95" customHeight="1" x14ac:dyDescent="0.2">
      <c r="A67" s="20">
        <v>1</v>
      </c>
      <c r="B67" s="24" t="s">
        <v>67</v>
      </c>
      <c r="C67" s="25"/>
      <c r="D67" s="78"/>
      <c r="E67" s="78"/>
      <c r="F67" s="78"/>
      <c r="G67" s="78"/>
      <c r="H67" s="78"/>
      <c r="I67" s="78"/>
      <c r="J67" s="78"/>
      <c r="K67" s="78"/>
    </row>
    <row r="68" spans="1:15" ht="27" customHeight="1" x14ac:dyDescent="0.2">
      <c r="A68" s="26"/>
      <c r="B68" s="27" t="s">
        <v>68</v>
      </c>
      <c r="C68" s="27" t="s">
        <v>69</v>
      </c>
      <c r="D68" s="65" t="s">
        <v>70</v>
      </c>
      <c r="E68" s="65"/>
      <c r="F68" s="77">
        <v>4</v>
      </c>
      <c r="G68" s="77"/>
      <c r="H68" s="78"/>
      <c r="I68" s="78"/>
      <c r="J68" s="77">
        <f>F68+H68</f>
        <v>4</v>
      </c>
      <c r="K68" s="77"/>
    </row>
    <row r="69" spans="1:15" ht="27.75" customHeight="1" x14ac:dyDescent="0.2">
      <c r="A69" s="26"/>
      <c r="B69" s="27" t="s">
        <v>71</v>
      </c>
      <c r="C69" s="27" t="s">
        <v>69</v>
      </c>
      <c r="D69" s="65" t="s">
        <v>70</v>
      </c>
      <c r="E69" s="65"/>
      <c r="F69" s="77">
        <v>251</v>
      </c>
      <c r="G69" s="77"/>
      <c r="H69" s="78">
        <v>2</v>
      </c>
      <c r="I69" s="78"/>
      <c r="J69" s="77">
        <f t="shared" ref="J69:J94" si="3">F69+H69</f>
        <v>253</v>
      </c>
      <c r="K69" s="77"/>
      <c r="L69" s="111"/>
      <c r="M69" s="64"/>
      <c r="N69" s="64"/>
      <c r="O69" s="64"/>
    </row>
    <row r="70" spans="1:15" s="31" customFormat="1" ht="54" customHeight="1" x14ac:dyDescent="0.2">
      <c r="A70" s="28"/>
      <c r="B70" s="29" t="s">
        <v>72</v>
      </c>
      <c r="C70" s="30" t="s">
        <v>69</v>
      </c>
      <c r="D70" s="120" t="s">
        <v>73</v>
      </c>
      <c r="E70" s="120"/>
      <c r="F70" s="121">
        <v>211.58</v>
      </c>
      <c r="G70" s="121"/>
      <c r="H70" s="123">
        <v>0.39</v>
      </c>
      <c r="I70" s="123"/>
      <c r="J70" s="121">
        <f t="shared" si="3"/>
        <v>211.97</v>
      </c>
      <c r="K70" s="121"/>
    </row>
    <row r="71" spans="1:15" s="31" customFormat="1" ht="27.75" customHeight="1" x14ac:dyDescent="0.2">
      <c r="A71" s="28"/>
      <c r="B71" s="29" t="s">
        <v>74</v>
      </c>
      <c r="C71" s="30" t="s">
        <v>69</v>
      </c>
      <c r="D71" s="120" t="s">
        <v>73</v>
      </c>
      <c r="E71" s="120"/>
      <c r="F71" s="121">
        <v>142.08000000000001</v>
      </c>
      <c r="G71" s="121"/>
      <c r="H71" s="123">
        <v>0.39</v>
      </c>
      <c r="I71" s="123"/>
      <c r="J71" s="121">
        <f t="shared" si="3"/>
        <v>142.47</v>
      </c>
      <c r="K71" s="121"/>
    </row>
    <row r="72" spans="1:15" s="31" customFormat="1" ht="26.45" customHeight="1" x14ac:dyDescent="0.2">
      <c r="A72" s="28"/>
      <c r="B72" s="29" t="s">
        <v>75</v>
      </c>
      <c r="C72" s="30" t="s">
        <v>69</v>
      </c>
      <c r="D72" s="120" t="s">
        <v>73</v>
      </c>
      <c r="E72" s="120"/>
      <c r="F72" s="121">
        <v>19</v>
      </c>
      <c r="G72" s="121"/>
      <c r="H72" s="122"/>
      <c r="I72" s="122"/>
      <c r="J72" s="121">
        <f t="shared" si="3"/>
        <v>19</v>
      </c>
      <c r="K72" s="121"/>
    </row>
    <row r="73" spans="1:15" s="31" customFormat="1" ht="28.5" customHeight="1" x14ac:dyDescent="0.2">
      <c r="A73" s="28"/>
      <c r="B73" s="29" t="s">
        <v>76</v>
      </c>
      <c r="C73" s="30" t="s">
        <v>69</v>
      </c>
      <c r="D73" s="120" t="s">
        <v>73</v>
      </c>
      <c r="E73" s="120"/>
      <c r="F73" s="121">
        <v>50.5</v>
      </c>
      <c r="G73" s="121"/>
      <c r="H73" s="122"/>
      <c r="I73" s="122"/>
      <c r="J73" s="121">
        <f t="shared" si="3"/>
        <v>50.5</v>
      </c>
      <c r="K73" s="121"/>
    </row>
    <row r="74" spans="1:15" s="31" customFormat="1" ht="54" customHeight="1" x14ac:dyDescent="0.2">
      <c r="A74" s="28"/>
      <c r="B74" s="49" t="s">
        <v>77</v>
      </c>
      <c r="C74" s="27" t="s">
        <v>78</v>
      </c>
      <c r="D74" s="65" t="s">
        <v>79</v>
      </c>
      <c r="E74" s="65"/>
      <c r="F74" s="115">
        <v>50000</v>
      </c>
      <c r="G74" s="115"/>
      <c r="H74" s="115"/>
      <c r="I74" s="115"/>
      <c r="J74" s="115">
        <f t="shared" si="3"/>
        <v>50000</v>
      </c>
      <c r="K74" s="115"/>
    </row>
    <row r="75" spans="1:15" s="33" customFormat="1" ht="21.75" customHeight="1" x14ac:dyDescent="0.2">
      <c r="A75" s="32">
        <v>2</v>
      </c>
      <c r="B75" s="24" t="s">
        <v>80</v>
      </c>
      <c r="C75" s="27"/>
      <c r="D75" s="65"/>
      <c r="E75" s="65"/>
      <c r="F75" s="116"/>
      <c r="G75" s="116"/>
      <c r="H75" s="117"/>
      <c r="I75" s="117"/>
      <c r="J75" s="118"/>
      <c r="K75" s="119"/>
    </row>
    <row r="76" spans="1:15" ht="39.75" customHeight="1" x14ac:dyDescent="0.2">
      <c r="A76" s="26"/>
      <c r="B76" s="27" t="s">
        <v>81</v>
      </c>
      <c r="C76" s="27" t="s">
        <v>82</v>
      </c>
      <c r="D76" s="65" t="s">
        <v>83</v>
      </c>
      <c r="E76" s="65"/>
      <c r="F76" s="98">
        <v>3756</v>
      </c>
      <c r="G76" s="98"/>
      <c r="H76" s="98">
        <v>17</v>
      </c>
      <c r="I76" s="98"/>
      <c r="J76" s="109">
        <f t="shared" ref="J76:J82" si="4">F76+H76</f>
        <v>3773</v>
      </c>
      <c r="K76" s="110"/>
      <c r="L76" s="111"/>
      <c r="M76" s="64"/>
      <c r="N76" s="64"/>
      <c r="O76" s="64"/>
    </row>
    <row r="77" spans="1:15" ht="39.75" customHeight="1" x14ac:dyDescent="0.2">
      <c r="A77" s="26"/>
      <c r="B77" s="30" t="s">
        <v>84</v>
      </c>
      <c r="C77" s="27" t="s">
        <v>82</v>
      </c>
      <c r="D77" s="65" t="s">
        <v>85</v>
      </c>
      <c r="E77" s="65"/>
      <c r="F77" s="112">
        <f>F76/F71</f>
        <v>26.435810810810807</v>
      </c>
      <c r="G77" s="112"/>
      <c r="H77" s="112">
        <f>ROUND(H76/H69,0)</f>
        <v>9</v>
      </c>
      <c r="I77" s="112"/>
      <c r="J77" s="113">
        <f t="shared" si="4"/>
        <v>35.435810810810807</v>
      </c>
      <c r="K77" s="114"/>
    </row>
    <row r="78" spans="1:15" ht="39.75" customHeight="1" x14ac:dyDescent="0.2">
      <c r="A78" s="26"/>
      <c r="B78" s="30" t="s">
        <v>86</v>
      </c>
      <c r="C78" s="27" t="s">
        <v>82</v>
      </c>
      <c r="D78" s="65" t="s">
        <v>85</v>
      </c>
      <c r="E78" s="65"/>
      <c r="F78" s="98">
        <f>F76/F70</f>
        <v>17.752150486813498</v>
      </c>
      <c r="G78" s="98"/>
      <c r="H78" s="99"/>
      <c r="I78" s="99"/>
      <c r="J78" s="99">
        <f t="shared" si="4"/>
        <v>17.752150486813498</v>
      </c>
      <c r="K78" s="99"/>
    </row>
    <row r="79" spans="1:15" ht="53.65" customHeight="1" x14ac:dyDescent="0.2">
      <c r="A79" s="34"/>
      <c r="B79" s="35" t="s">
        <v>87</v>
      </c>
      <c r="C79" s="35" t="s">
        <v>69</v>
      </c>
      <c r="D79" s="103" t="s">
        <v>88</v>
      </c>
      <c r="E79" s="104"/>
      <c r="F79" s="107">
        <v>2</v>
      </c>
      <c r="G79" s="108"/>
      <c r="H79" s="105">
        <v>1</v>
      </c>
      <c r="I79" s="106"/>
      <c r="J79" s="105">
        <v>2</v>
      </c>
      <c r="K79" s="106"/>
    </row>
    <row r="80" spans="1:15" ht="42.75" customHeight="1" x14ac:dyDescent="0.2">
      <c r="A80" s="34"/>
      <c r="B80" s="35" t="s">
        <v>89</v>
      </c>
      <c r="C80" s="35" t="s">
        <v>69</v>
      </c>
      <c r="D80" s="103" t="s">
        <v>90</v>
      </c>
      <c r="E80" s="104"/>
      <c r="F80" s="92"/>
      <c r="G80" s="93"/>
      <c r="H80" s="105">
        <v>1</v>
      </c>
      <c r="I80" s="106"/>
      <c r="J80" s="105">
        <f>F80+H80</f>
        <v>1</v>
      </c>
      <c r="K80" s="106"/>
    </row>
    <row r="81" spans="1:14" ht="85.7" customHeight="1" x14ac:dyDescent="0.2">
      <c r="A81" s="26"/>
      <c r="B81" s="27" t="s">
        <v>91</v>
      </c>
      <c r="C81" s="27" t="s">
        <v>69</v>
      </c>
      <c r="D81" s="86" t="s">
        <v>92</v>
      </c>
      <c r="E81" s="87"/>
      <c r="F81" s="98">
        <v>1</v>
      </c>
      <c r="G81" s="98"/>
      <c r="H81" s="99"/>
      <c r="I81" s="99"/>
      <c r="J81" s="99">
        <f t="shared" si="4"/>
        <v>1</v>
      </c>
      <c r="K81" s="99"/>
    </row>
    <row r="82" spans="1:14" ht="53.65" customHeight="1" x14ac:dyDescent="0.2">
      <c r="A82" s="26"/>
      <c r="B82" s="27" t="s">
        <v>93</v>
      </c>
      <c r="C82" s="27" t="s">
        <v>94</v>
      </c>
      <c r="D82" s="86" t="s">
        <v>85</v>
      </c>
      <c r="E82" s="87"/>
      <c r="F82" s="98">
        <f>F74/52</f>
        <v>961.53846153846155</v>
      </c>
      <c r="G82" s="98"/>
      <c r="H82" s="99"/>
      <c r="I82" s="99"/>
      <c r="J82" s="100">
        <f t="shared" si="4"/>
        <v>961.53846153846155</v>
      </c>
      <c r="K82" s="100"/>
      <c r="L82" s="36"/>
    </row>
    <row r="83" spans="1:14" ht="25.15" customHeight="1" x14ac:dyDescent="0.2">
      <c r="A83" s="26">
        <v>3</v>
      </c>
      <c r="B83" s="24" t="s">
        <v>95</v>
      </c>
      <c r="C83" s="27"/>
      <c r="D83" s="65"/>
      <c r="E83" s="101"/>
      <c r="F83" s="102"/>
      <c r="G83" s="102"/>
      <c r="H83" s="77"/>
      <c r="I83" s="77"/>
      <c r="J83" s="77"/>
      <c r="K83" s="77"/>
    </row>
    <row r="84" spans="1:14" ht="43.5" customHeight="1" x14ac:dyDescent="0.2">
      <c r="A84" s="26"/>
      <c r="B84" s="27" t="s">
        <v>96</v>
      </c>
      <c r="C84" s="27" t="s">
        <v>78</v>
      </c>
      <c r="D84" s="65" t="s">
        <v>85</v>
      </c>
      <c r="E84" s="65"/>
      <c r="F84" s="96">
        <f>ROUND(D59/F76,2)</f>
        <v>10205.23</v>
      </c>
      <c r="G84" s="96"/>
      <c r="H84" s="97">
        <v>5100</v>
      </c>
      <c r="I84" s="97"/>
      <c r="J84" s="96">
        <f t="shared" si="3"/>
        <v>15305.23</v>
      </c>
      <c r="K84" s="96"/>
    </row>
    <row r="85" spans="1:14" ht="26.45" customHeight="1" x14ac:dyDescent="0.2">
      <c r="A85" s="26"/>
      <c r="B85" s="27" t="s">
        <v>97</v>
      </c>
      <c r="C85" s="27" t="s">
        <v>82</v>
      </c>
      <c r="D85" s="86" t="s">
        <v>85</v>
      </c>
      <c r="E85" s="87"/>
      <c r="F85" s="88">
        <f>F76/F69</f>
        <v>14.96414342629482</v>
      </c>
      <c r="G85" s="89"/>
      <c r="H85" s="84"/>
      <c r="I85" s="85"/>
      <c r="J85" s="90">
        <f t="shared" si="3"/>
        <v>14.96414342629482</v>
      </c>
      <c r="K85" s="91"/>
    </row>
    <row r="86" spans="1:14" ht="33.75" customHeight="1" x14ac:dyDescent="0.2">
      <c r="A86" s="26"/>
      <c r="B86" s="30" t="s">
        <v>98</v>
      </c>
      <c r="C86" s="27" t="s">
        <v>82</v>
      </c>
      <c r="D86" s="86" t="s">
        <v>85</v>
      </c>
      <c r="E86" s="87"/>
      <c r="F86" s="88">
        <f>F76/F68</f>
        <v>939</v>
      </c>
      <c r="G86" s="89"/>
      <c r="H86" s="84"/>
      <c r="I86" s="85"/>
      <c r="J86" s="90">
        <f t="shared" si="3"/>
        <v>939</v>
      </c>
      <c r="K86" s="91"/>
    </row>
    <row r="87" spans="1:14" ht="50.25" customHeight="1" x14ac:dyDescent="0.2">
      <c r="A87" s="26"/>
      <c r="B87" s="35" t="s">
        <v>99</v>
      </c>
      <c r="C87" s="35" t="s">
        <v>78</v>
      </c>
      <c r="D87" s="65" t="s">
        <v>85</v>
      </c>
      <c r="E87" s="65"/>
      <c r="F87" s="92">
        <v>243919</v>
      </c>
      <c r="G87" s="93"/>
      <c r="H87" s="94">
        <v>75834</v>
      </c>
      <c r="I87" s="95"/>
      <c r="J87" s="96">
        <v>281836</v>
      </c>
      <c r="K87" s="96"/>
    </row>
    <row r="88" spans="1:14" ht="33.75" customHeight="1" x14ac:dyDescent="0.2">
      <c r="A88" s="32"/>
      <c r="B88" s="27" t="s">
        <v>100</v>
      </c>
      <c r="C88" s="27" t="s">
        <v>78</v>
      </c>
      <c r="D88" s="65" t="s">
        <v>85</v>
      </c>
      <c r="E88" s="65"/>
      <c r="F88" s="80"/>
      <c r="G88" s="80"/>
      <c r="H88" s="81">
        <v>1000000</v>
      </c>
      <c r="I88" s="81"/>
      <c r="J88" s="81">
        <f t="shared" si="3"/>
        <v>1000000</v>
      </c>
      <c r="K88" s="81"/>
    </row>
    <row r="89" spans="1:14" ht="33.75" customHeight="1" x14ac:dyDescent="0.2">
      <c r="A89" s="26"/>
      <c r="B89" s="35" t="s">
        <v>101</v>
      </c>
      <c r="C89" s="27" t="s">
        <v>78</v>
      </c>
      <c r="D89" s="65" t="s">
        <v>85</v>
      </c>
      <c r="E89" s="65"/>
      <c r="F89" s="82">
        <f>D50/F81</f>
        <v>50000</v>
      </c>
      <c r="G89" s="83"/>
      <c r="H89" s="84"/>
      <c r="I89" s="85"/>
      <c r="J89" s="84">
        <f t="shared" si="3"/>
        <v>50000</v>
      </c>
      <c r="K89" s="85"/>
    </row>
    <row r="90" spans="1:14" ht="21.75" customHeight="1" x14ac:dyDescent="0.2">
      <c r="A90" s="26">
        <v>4</v>
      </c>
      <c r="B90" s="24" t="s">
        <v>102</v>
      </c>
      <c r="C90" s="27"/>
      <c r="D90" s="65"/>
      <c r="E90" s="65"/>
      <c r="F90" s="77"/>
      <c r="G90" s="77"/>
      <c r="H90" s="78"/>
      <c r="I90" s="78"/>
      <c r="J90" s="77"/>
      <c r="K90" s="77"/>
    </row>
    <row r="91" spans="1:14" ht="39.200000000000003" customHeight="1" x14ac:dyDescent="0.2">
      <c r="A91" s="26"/>
      <c r="B91" s="27" t="s">
        <v>103</v>
      </c>
      <c r="C91" s="27" t="s">
        <v>104</v>
      </c>
      <c r="D91" s="65" t="s">
        <v>85</v>
      </c>
      <c r="E91" s="65"/>
      <c r="F91" s="70">
        <v>10</v>
      </c>
      <c r="G91" s="70"/>
      <c r="H91" s="79"/>
      <c r="I91" s="79"/>
      <c r="J91" s="70">
        <f t="shared" si="3"/>
        <v>10</v>
      </c>
      <c r="K91" s="70"/>
      <c r="L91" s="1">
        <f>ROUND(3756/38313*100,0)</f>
        <v>10</v>
      </c>
      <c r="N91" s="37"/>
    </row>
    <row r="92" spans="1:14" ht="40.700000000000003" customHeight="1" x14ac:dyDescent="0.2">
      <c r="A92" s="38"/>
      <c r="B92" s="27" t="s">
        <v>105</v>
      </c>
      <c r="C92" s="27" t="s">
        <v>104</v>
      </c>
      <c r="D92" s="65" t="s">
        <v>85</v>
      </c>
      <c r="E92" s="65"/>
      <c r="F92" s="70"/>
      <c r="G92" s="70"/>
      <c r="H92" s="70">
        <v>101</v>
      </c>
      <c r="I92" s="70"/>
      <c r="J92" s="70">
        <f t="shared" si="3"/>
        <v>101</v>
      </c>
      <c r="K92" s="70"/>
      <c r="L92" s="33"/>
    </row>
    <row r="93" spans="1:14" ht="40.700000000000003" customHeight="1" x14ac:dyDescent="0.2">
      <c r="A93" s="25"/>
      <c r="B93" s="30" t="s">
        <v>106</v>
      </c>
      <c r="C93" s="27" t="s">
        <v>104</v>
      </c>
      <c r="D93" s="65" t="s">
        <v>85</v>
      </c>
      <c r="E93" s="65"/>
      <c r="F93" s="68">
        <v>100</v>
      </c>
      <c r="G93" s="69"/>
      <c r="H93" s="68"/>
      <c r="I93" s="69"/>
      <c r="J93" s="70">
        <f t="shared" si="3"/>
        <v>100</v>
      </c>
      <c r="K93" s="70"/>
      <c r="M93" s="64"/>
      <c r="N93" s="64"/>
    </row>
    <row r="94" spans="1:14" ht="72" customHeight="1" x14ac:dyDescent="0.2">
      <c r="A94" s="27"/>
      <c r="B94" s="27" t="s">
        <v>107</v>
      </c>
      <c r="C94" s="27" t="s">
        <v>104</v>
      </c>
      <c r="D94" s="65" t="s">
        <v>85</v>
      </c>
      <c r="E94" s="65"/>
      <c r="F94" s="66"/>
      <c r="G94" s="67"/>
      <c r="H94" s="68">
        <v>89.52</v>
      </c>
      <c r="I94" s="69"/>
      <c r="J94" s="70">
        <f t="shared" si="3"/>
        <v>89.52</v>
      </c>
      <c r="K94" s="70"/>
      <c r="M94" s="17"/>
      <c r="N94" s="17"/>
    </row>
    <row r="95" spans="1:14" s="31" customFormat="1" ht="32.25" customHeight="1" x14ac:dyDescent="0.2">
      <c r="A95" s="39"/>
      <c r="B95" s="35" t="s">
        <v>108</v>
      </c>
      <c r="C95" s="35" t="s">
        <v>104</v>
      </c>
      <c r="D95" s="71" t="s">
        <v>85</v>
      </c>
      <c r="E95" s="71"/>
      <c r="F95" s="72">
        <v>95.4</v>
      </c>
      <c r="G95" s="73"/>
      <c r="H95" s="74"/>
      <c r="I95" s="75"/>
      <c r="J95" s="76">
        <f>F95</f>
        <v>95.4</v>
      </c>
      <c r="K95" s="76"/>
    </row>
    <row r="96" spans="1:14" s="42" customFormat="1" ht="32.25" customHeight="1" x14ac:dyDescent="0.25">
      <c r="A96" s="61" t="s">
        <v>109</v>
      </c>
      <c r="B96" s="61"/>
      <c r="C96" s="40"/>
      <c r="D96" s="40"/>
      <c r="E96" s="41"/>
      <c r="F96" s="40"/>
      <c r="G96" s="40"/>
      <c r="H96" s="62" t="s">
        <v>110</v>
      </c>
      <c r="I96" s="62"/>
      <c r="J96" s="62"/>
      <c r="K96" s="62"/>
    </row>
    <row r="97" spans="1:18" s="42" customFormat="1" ht="63.75" customHeight="1" x14ac:dyDescent="0.25">
      <c r="A97" s="61" t="s">
        <v>111</v>
      </c>
      <c r="B97" s="61"/>
      <c r="C97" s="40"/>
      <c r="D97" s="40"/>
      <c r="E97" s="43" t="s">
        <v>112</v>
      </c>
      <c r="F97" s="44"/>
      <c r="G97" s="44"/>
      <c r="H97" s="56" t="s">
        <v>113</v>
      </c>
      <c r="I97" s="57"/>
      <c r="J97" s="57"/>
      <c r="K97" s="57"/>
    </row>
    <row r="98" spans="1:18" s="42" customFormat="1" ht="21.75" customHeight="1" x14ac:dyDescent="0.25">
      <c r="A98" s="61" t="s">
        <v>114</v>
      </c>
      <c r="B98" s="61"/>
      <c r="C98" s="40"/>
      <c r="D98" s="40"/>
      <c r="E98" s="40"/>
      <c r="F98" s="40"/>
      <c r="G98" s="40"/>
      <c r="H98" s="63"/>
      <c r="I98" s="63"/>
      <c r="J98" s="63"/>
      <c r="K98" s="63"/>
    </row>
    <row r="99" spans="1:18" s="42" customFormat="1" ht="21.6" customHeight="1" x14ac:dyDescent="0.25">
      <c r="A99" s="45"/>
      <c r="B99" s="40"/>
      <c r="C99" s="40"/>
      <c r="D99" s="40"/>
      <c r="E99" s="41"/>
      <c r="F99" s="40"/>
      <c r="G99" s="40"/>
      <c r="H99" s="55" t="s">
        <v>115</v>
      </c>
      <c r="I99" s="55"/>
      <c r="J99" s="55"/>
      <c r="K99" s="55"/>
    </row>
    <row r="100" spans="1:18" s="42" customFormat="1" ht="47.25" customHeight="1" x14ac:dyDescent="0.2">
      <c r="A100" s="45" t="s">
        <v>116</v>
      </c>
      <c r="B100" s="40"/>
      <c r="C100" s="45"/>
      <c r="D100" s="40"/>
      <c r="E100" s="43" t="s">
        <v>112</v>
      </c>
      <c r="F100" s="43"/>
      <c r="G100" s="44"/>
      <c r="H100" s="56" t="s">
        <v>113</v>
      </c>
      <c r="I100" s="57"/>
      <c r="J100" s="57"/>
      <c r="K100" s="57"/>
      <c r="M100" s="58"/>
      <c r="N100" s="58"/>
      <c r="O100" s="58"/>
      <c r="P100" s="58"/>
    </row>
    <row r="101" spans="1:18" ht="15.75" customHeight="1" x14ac:dyDescent="0.2">
      <c r="A101" s="46"/>
      <c r="B101" s="59" t="s">
        <v>117</v>
      </c>
      <c r="C101" s="59"/>
      <c r="D101" s="59"/>
      <c r="E101" s="46"/>
      <c r="F101" s="46"/>
      <c r="G101" s="46"/>
      <c r="H101" s="46"/>
      <c r="I101" s="46"/>
      <c r="J101" s="46"/>
      <c r="K101" s="46"/>
      <c r="N101" s="2"/>
      <c r="O101" s="2"/>
    </row>
    <row r="102" spans="1:18" ht="15.75" customHeight="1" x14ac:dyDescent="0.2">
      <c r="A102" s="46"/>
      <c r="B102" s="54" t="s">
        <v>119</v>
      </c>
      <c r="C102" s="47"/>
      <c r="D102" s="47"/>
      <c r="E102" s="46"/>
      <c r="F102" s="46"/>
      <c r="G102" s="46"/>
      <c r="H102" s="46"/>
      <c r="I102" s="46"/>
      <c r="J102" s="46"/>
      <c r="K102" s="46"/>
      <c r="M102" s="50"/>
      <c r="N102" s="6"/>
      <c r="O102" s="50"/>
      <c r="P102" s="6"/>
    </row>
    <row r="103" spans="1:18" ht="18.399999999999999" customHeight="1" x14ac:dyDescent="0.2">
      <c r="A103" s="46"/>
      <c r="C103" s="46"/>
      <c r="D103" s="46"/>
      <c r="E103" s="46"/>
      <c r="F103" s="46"/>
      <c r="G103" s="46"/>
      <c r="H103" s="46"/>
      <c r="I103" s="46"/>
      <c r="J103" s="46"/>
      <c r="K103" s="46"/>
      <c r="M103" s="50"/>
      <c r="N103" s="6"/>
      <c r="O103" s="51"/>
    </row>
    <row r="104" spans="1:18" x14ac:dyDescent="0.2">
      <c r="A104" s="60"/>
      <c r="B104" s="60"/>
      <c r="M104" s="50"/>
      <c r="N104" s="48"/>
      <c r="O104" s="48"/>
      <c r="P104" s="31"/>
      <c r="Q104" s="48"/>
      <c r="R104" s="31"/>
    </row>
    <row r="105" spans="1:18" x14ac:dyDescent="0.2">
      <c r="M105" s="52"/>
      <c r="N105" s="53"/>
      <c r="O105" s="53"/>
      <c r="P105" s="42"/>
      <c r="Q105" s="42"/>
      <c r="R105" s="42"/>
    </row>
    <row r="106" spans="1:18" x14ac:dyDescent="0.2">
      <c r="M106" s="52"/>
      <c r="N106" s="53"/>
      <c r="O106" s="53"/>
      <c r="P106" s="42"/>
      <c r="Q106" s="42"/>
      <c r="R106" s="42"/>
    </row>
    <row r="107" spans="1:18" x14ac:dyDescent="0.2">
      <c r="M107" s="50"/>
      <c r="N107" s="6"/>
    </row>
    <row r="108" spans="1:18" x14ac:dyDescent="0.2">
      <c r="M108" s="50"/>
      <c r="N108" s="6"/>
    </row>
    <row r="109" spans="1:18" x14ac:dyDescent="0.2">
      <c r="M109" s="50"/>
      <c r="N109" s="6"/>
    </row>
    <row r="110" spans="1:18" x14ac:dyDescent="0.2">
      <c r="N110" s="6"/>
      <c r="P110" s="6"/>
    </row>
    <row r="112" spans="1:18" x14ac:dyDescent="0.2">
      <c r="N112" s="6"/>
    </row>
    <row r="114" spans="14:14" x14ac:dyDescent="0.2">
      <c r="N114" s="6"/>
    </row>
  </sheetData>
  <mergeCells count="247">
    <mergeCell ref="B6:C6"/>
    <mergeCell ref="E6:F6"/>
    <mergeCell ref="G6:K6"/>
    <mergeCell ref="A7:K7"/>
    <mergeCell ref="A8:H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A31:K31"/>
    <mergeCell ref="A32:K32"/>
    <mergeCell ref="A33:K33"/>
    <mergeCell ref="A22:K22"/>
    <mergeCell ref="A23:K23"/>
    <mergeCell ref="A24:K24"/>
    <mergeCell ref="A25:K25"/>
    <mergeCell ref="A26:K26"/>
    <mergeCell ref="A27:K27"/>
    <mergeCell ref="A45:H45"/>
    <mergeCell ref="A46:I46"/>
    <mergeCell ref="B47:C47"/>
    <mergeCell ref="D47:E47"/>
    <mergeCell ref="F47:G47"/>
    <mergeCell ref="H47:I47"/>
    <mergeCell ref="B35:H35"/>
    <mergeCell ref="B36:H36"/>
    <mergeCell ref="A38:K38"/>
    <mergeCell ref="A40:K40"/>
    <mergeCell ref="B42:H42"/>
    <mergeCell ref="B43:H43"/>
    <mergeCell ref="B50:C50"/>
    <mergeCell ref="D50:E50"/>
    <mergeCell ref="F50:G50"/>
    <mergeCell ref="H50:I50"/>
    <mergeCell ref="B51:C51"/>
    <mergeCell ref="D51:E51"/>
    <mergeCell ref="F51:G51"/>
    <mergeCell ref="H51:I51"/>
    <mergeCell ref="B48:C48"/>
    <mergeCell ref="D48:E48"/>
    <mergeCell ref="F48:G48"/>
    <mergeCell ref="H48:I48"/>
    <mergeCell ref="B49:C49"/>
    <mergeCell ref="D49:E49"/>
    <mergeCell ref="F49:G49"/>
    <mergeCell ref="H49:I49"/>
    <mergeCell ref="O54:P54"/>
    <mergeCell ref="Q54:R54"/>
    <mergeCell ref="A55:H55"/>
    <mergeCell ref="A56:I56"/>
    <mergeCell ref="A57:C57"/>
    <mergeCell ref="D57:E57"/>
    <mergeCell ref="F57:G57"/>
    <mergeCell ref="H57:I57"/>
    <mergeCell ref="Q52:R52"/>
    <mergeCell ref="A53:C53"/>
    <mergeCell ref="D53:E53"/>
    <mergeCell ref="F53:G53"/>
    <mergeCell ref="H53:I53"/>
    <mergeCell ref="M53:N53"/>
    <mergeCell ref="O53:P53"/>
    <mergeCell ref="Q53:R53"/>
    <mergeCell ref="B52:C52"/>
    <mergeCell ref="D52:E52"/>
    <mergeCell ref="F52:G52"/>
    <mergeCell ref="H52:I52"/>
    <mergeCell ref="M52:N52"/>
    <mergeCell ref="O52:P52"/>
    <mergeCell ref="A58:C58"/>
    <mergeCell ref="D58:E58"/>
    <mergeCell ref="F58:G58"/>
    <mergeCell ref="H58:I58"/>
    <mergeCell ref="A59:C59"/>
    <mergeCell ref="D59:E59"/>
    <mergeCell ref="F59:G59"/>
    <mergeCell ref="H59:I59"/>
    <mergeCell ref="M54:N54"/>
    <mergeCell ref="A62:C62"/>
    <mergeCell ref="D62:E62"/>
    <mergeCell ref="F62:G62"/>
    <mergeCell ref="H62:I62"/>
    <mergeCell ref="A64:H64"/>
    <mergeCell ref="D65:E65"/>
    <mergeCell ref="F65:G65"/>
    <mergeCell ref="H65:I65"/>
    <mergeCell ref="A60:C60"/>
    <mergeCell ref="D60:E60"/>
    <mergeCell ref="F60:G60"/>
    <mergeCell ref="H60:I60"/>
    <mergeCell ref="A61:C61"/>
    <mergeCell ref="D61:E61"/>
    <mergeCell ref="F61:G61"/>
    <mergeCell ref="H61:I61"/>
    <mergeCell ref="D68:E68"/>
    <mergeCell ref="F68:G68"/>
    <mergeCell ref="H68:I68"/>
    <mergeCell ref="J68:K68"/>
    <mergeCell ref="D69:E69"/>
    <mergeCell ref="F69:G69"/>
    <mergeCell ref="H69:I69"/>
    <mergeCell ref="J69:K69"/>
    <mergeCell ref="J65:K65"/>
    <mergeCell ref="D66:E66"/>
    <mergeCell ref="F66:G66"/>
    <mergeCell ref="H66:I66"/>
    <mergeCell ref="J66:K66"/>
    <mergeCell ref="D67:E67"/>
    <mergeCell ref="F67:G67"/>
    <mergeCell ref="H67:I67"/>
    <mergeCell ref="J67:K67"/>
    <mergeCell ref="L69:O69"/>
    <mergeCell ref="D70:E70"/>
    <mergeCell ref="F70:G70"/>
    <mergeCell ref="H70:I70"/>
    <mergeCell ref="J70:K70"/>
    <mergeCell ref="D71:E71"/>
    <mergeCell ref="F71:G71"/>
    <mergeCell ref="H71:I71"/>
    <mergeCell ref="J71:K71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D76:E76"/>
    <mergeCell ref="F76:G76"/>
    <mergeCell ref="H76:I76"/>
    <mergeCell ref="J76:K76"/>
    <mergeCell ref="L76:O76"/>
    <mergeCell ref="D77:E77"/>
    <mergeCell ref="F77:G77"/>
    <mergeCell ref="H77:I77"/>
    <mergeCell ref="J77:K77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M93:N93"/>
    <mergeCell ref="D94:E94"/>
    <mergeCell ref="F94:G94"/>
    <mergeCell ref="H94:I94"/>
    <mergeCell ref="J94:K94"/>
    <mergeCell ref="D95:E95"/>
    <mergeCell ref="F95:G95"/>
    <mergeCell ref="H95:I95"/>
    <mergeCell ref="J95:K95"/>
    <mergeCell ref="H99:K99"/>
    <mergeCell ref="H100:K100"/>
    <mergeCell ref="M100:P100"/>
    <mergeCell ref="B101:D101"/>
    <mergeCell ref="A104:B104"/>
    <mergeCell ref="A96:B96"/>
    <mergeCell ref="H96:K96"/>
    <mergeCell ref="A97:B97"/>
    <mergeCell ref="H97:K97"/>
    <mergeCell ref="A98:B98"/>
    <mergeCell ref="H98:K98"/>
  </mergeCells>
  <pageMargins left="0.62992125984251968" right="0.23622047244094491" top="0.35433070866141736" bottom="0.15748031496062992" header="0.31496062992125984" footer="0.31496062992125984"/>
  <pageSetup paperSize="9" scale="47" fitToHeight="3" orientation="landscape" r:id="rId1"/>
  <rowBreaks count="2" manualBreakCount="2">
    <brk id="21" max="10" man="1"/>
    <brk id="6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0611070</vt:lpstr>
      <vt:lpstr>'0611070'!Область_друку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2024-09-05T07:12:01Z</dcterms:created>
  <dcterms:modified xsi:type="dcterms:W3CDTF">2024-09-24T12:10:20Z</dcterms:modified>
</cp:coreProperties>
</file>