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ипень\1907\Паспорти освіта\"/>
    </mc:Choice>
  </mc:AlternateContent>
  <bookViews>
    <workbookView xWindow="435" yWindow="45" windowWidth="25245" windowHeight="8325"/>
  </bookViews>
  <sheets>
    <sheet name="0611091" sheetId="1" r:id="rId1"/>
  </sheets>
  <definedNames>
    <definedName name="_xlnm.Print_Area" localSheetId="0">'0611091'!$A$1:$L$117</definedName>
  </definedNames>
  <calcPr calcId="152511"/>
</workbook>
</file>

<file path=xl/calcChain.xml><?xml version="1.0" encoding="utf-8"?>
<calcChain xmlns="http://schemas.openxmlformats.org/spreadsheetml/2006/main">
  <c r="J109" i="1" l="1"/>
  <c r="J108" i="1"/>
  <c r="J107" i="1"/>
  <c r="H105" i="1"/>
  <c r="F105" i="1"/>
  <c r="F102" i="1"/>
  <c r="J102" i="1" s="1"/>
  <c r="J101" i="1"/>
  <c r="J100" i="1"/>
  <c r="H100" i="1"/>
  <c r="F100" i="1"/>
  <c r="J99" i="1"/>
  <c r="J98" i="1"/>
  <c r="J97" i="1"/>
  <c r="F96" i="1"/>
  <c r="J96" i="1" s="1"/>
  <c r="H95" i="1"/>
  <c r="J93" i="1"/>
  <c r="J92" i="1"/>
  <c r="J91" i="1"/>
  <c r="F90" i="1"/>
  <c r="J90" i="1" s="1"/>
  <c r="J89" i="1"/>
  <c r="J88" i="1"/>
  <c r="J87" i="1"/>
  <c r="J86" i="1"/>
  <c r="J105" i="1" s="1"/>
  <c r="J85" i="1"/>
  <c r="J84" i="1"/>
  <c r="J83" i="1"/>
  <c r="J81" i="1"/>
  <c r="J80" i="1"/>
  <c r="J79" i="1"/>
  <c r="J78" i="1"/>
  <c r="J77" i="1"/>
  <c r="J76" i="1"/>
  <c r="J75" i="1"/>
  <c r="F68" i="1"/>
  <c r="H68" i="1" s="1"/>
  <c r="F60" i="1"/>
  <c r="H60" i="1" s="1"/>
  <c r="H59" i="1"/>
  <c r="F58" i="1"/>
  <c r="D58" i="1"/>
  <c r="F57" i="1"/>
  <c r="D57" i="1"/>
  <c r="H58" i="1" l="1"/>
  <c r="D61" i="1"/>
  <c r="D67" i="1" s="1"/>
  <c r="F61" i="1"/>
  <c r="F67" i="1" s="1"/>
  <c r="F69" i="1" s="1"/>
  <c r="F95" i="1"/>
  <c r="J95" i="1" s="1"/>
  <c r="H67" i="1"/>
  <c r="H69" i="1" s="1"/>
  <c r="D69" i="1"/>
  <c r="H57" i="1"/>
  <c r="H61" i="1" s="1"/>
</calcChain>
</file>

<file path=xl/sharedStrings.xml><?xml version="1.0" encoding="utf-8"?>
<sst xmlns="http://schemas.openxmlformats.org/spreadsheetml/2006/main" count="195" uniqueCount="135">
  <si>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</si>
  <si>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</si>
  <si>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</si>
  <si>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</si>
  <si>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</si>
  <si>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</si>
  <si>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</si>
  <si>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</si>
  <si>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0611091    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</si>
  <si>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1091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</si>
  <si>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0930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</si>
  <si>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</si>
  <si>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</si>
  <si>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201 717 742,70 гривень, у тому числі загального фонду — 166 379 682,70 гривень та спеціального фонду — 35 338 060,00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</si>
  <si>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</si>
  <si>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 від 28.06.1996 року № 254 к/96-ВР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</si>
  <si>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</si>
  <si>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року № 2402-III "Про охорону дитинства" (із змінами і доповненнями)</t>
  </si>
  <si>
    <t>Закон України  від 05.09.2017 року № 2145- VІІI  “Про освіту” (із змінами і доповненнями)</t>
  </si>
  <si>
    <t>Закон України від 10.02.1998 року № 103/98-ВР “Про професійну (професійно-технічну освіту)” (із змінами та доповненнями),</t>
  </si>
  <si>
    <t xml:space="preserve">Закон України від 09.11.2023 року № 3460-IX  "Про Державний бюджет України на 2024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</si>
  <si>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</si>
  <si>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</si>
  <si>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</si>
  <si>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 від 26.09.2005 року № 557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</si>
  <si>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</si>
  <si>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</si>
  <si>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Постанова Кабінету Міністрів України від 28.12.2016 року  № 1047  «Про розміри стипендій у державних та комунальних закладах освіти, наукових установах»  (із змінами і доповненнями)</t>
  </si>
  <si>
    <t>Постанова Кабінету Міністрів України від 12.07.2004 року  № 1047  «Питання стипендіального забезпечення»  (із змінами і доповненнями)</t>
  </si>
  <si>
    <t>Постанова Кабінету Міністрів України  від 30.08.2002 року  №1298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</si>
  <si>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</si>
  <si>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 від 28.12.2021 року  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</si>
  <si>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</si>
  <si>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Постанова Кабінету Міністрів України від 24.03.2021 року 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</si>
  <si>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10.07.2019 року № 636 "Порядок організації інклюзивного навчання у закладах професійної (професійно-технічної) освіти" (із змінами і доповненнями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</si>
  <si>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</si>
  <si>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</si>
  <si>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</si>
  <si>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виконавчого комітету від 08.12.2022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</si>
  <si>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</si>
  <si>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</si>
  <si>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26.04.2024 року № 80</t>
  </si>
  <si>
    <t>Рішення сесії Хмельницької міської ради від 22.05.2024 року № 6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</si>
  <si>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05.07.2024 року № 85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</si>
  <si>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</si>
  <si>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</si>
  <si>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</si>
  <si>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громадян України, у тому числі особам з особливими освітніми потребами, а також іноземцям та особам без громадянства, що перебувають в Україні на законних підставах, права на здобуття професійної ( професійно-технічної) освіти відповідно до їх покликань, інтересів і здібностей, перепідготовку та підвищення кваліфікації.</t>
  </si>
  <si>
    <t>Задоволення потреб економіки країни у кваліфікованих і конкурентоспроможних на ринку праці робітниках.</t>
  </si>
  <si>
    <t>Забезпечення необхідних умов функціонування і розвитку установ професійної (професійно-технічної) та закладів професійної (професійно-технічної) освіти різних форм власності та підпорядкування.</t>
  </si>
  <si>
    <t>Сприяння в реалізації державної політики зайнятості населення.</t>
  </si>
  <si>
    <r>
      <t>7. Мета бюджетної програми:</t>
    </r>
    <r>
      <rPr>
        <u/>
        <sz val="12"/>
        <rFont val="Times New Roman"/>
        <family val="1"/>
        <charset val="204"/>
      </rPr>
      <t> Створення  умов для надання професійної ( професійно-технічної) освіти та інших закладах освіти відповідно до потреб ринку праці</t>
    </r>
  </si>
  <si>
    <t> 8.Завдання бюджетної програми:</t>
  </si>
  <si>
    <t>Завдання</t>
  </si>
  <si>
    <t>Формування і розвиток компетентності та професіоналізму особи, необхідних для професійної діяльності за певною професією у відповідній галузі, забезпечення її конкурентоздатності на ринку праці та мобільності, перспектив її кар’єрного зростання впродовж життя , виховання загальної та професійної культури.</t>
  </si>
  <si>
    <t>Забезпечення рівних можливостей на отримання послуг жінками та чоловіками у сфері професійної ( професійно-технічної) освіти відповідно до потреб ринку праці.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</si>
  <si>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</si>
  <si>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</si>
  <si>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</si>
  <si>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</si>
  <si>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</si>
  <si>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</si>
  <si>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Підготовка кадрів закладами професійної (професійно-технічної) освіти</t>
  </si>
  <si>
    <t>Організація харчування в закладах</t>
  </si>
  <si>
    <t>Організація роботи пунктів обігріву в закладах освіти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</si>
  <si>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</si>
  <si>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</si>
  <si>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</si>
  <si>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</si>
  <si>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
на 2022-2026 роки (зі змінами)</t>
  </si>
  <si>
    <t xml:space="preserve"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
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</si>
  <si>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</si>
  <si>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</si>
  <si>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</si>
  <si>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</si>
  <si>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</si>
  <si>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</si>
  <si>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</si>
  <si>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</si>
  <si>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</si>
  <si>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</si>
  <si>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</si>
  <si>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</si>
  <si>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</si>
  <si>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 xml:space="preserve">Обсяг видатків на забезпечення роботи пунктів обігріву в закладах професійної (професійно-технічної) освіти </t>
  </si>
  <si>
    <t>грн</t>
  </si>
  <si>
    <t>Рішення сесії Хмельницької міської ради від 21.12.2023 року № 15</t>
  </si>
  <si>
    <t>Обсяг видатків за рахунок додаткової дотація, щодо компенсації оплати комунальних послуг, спожитих у будівлях (приміщеннях), в яких розміщено внутрішньо переміщені особи на безоплатній основі у період воєнного стану</t>
  </si>
  <si>
    <t>Протокол ПК від 26.04.2024 року № 80; протокол ПК від 05.07.2024 року № 85</t>
  </si>
  <si>
    <t>продукту</t>
  </si>
  <si>
    <t>Кількість учнів</t>
  </si>
  <si>
    <t>осіб</t>
  </si>
  <si>
    <t>Кількість учнів за професіями загальнодержавного значення</t>
  </si>
  <si>
    <t>Кількість випускників</t>
  </si>
  <si>
    <t xml:space="preserve">Звітність </t>
  </si>
  <si>
    <t>Кількість учнів, які отримують стипендію</t>
  </si>
  <si>
    <t>Кількість учнів - дітей-сиріт та дітей, позбавлених батьківського піклування,віком від 6 до 18 років</t>
  </si>
  <si>
    <t>Кількість учнів - осіб з числа дітей-сиріт та дітей, позбавлених батьківського піклування, а також учнів, які в період навчання у віці від 18 до 23 років залишилися без батьків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</si>
  <si>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</si>
  <si>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2-аг</t>
  </si>
  <si>
    <t>Кількість паливно-мастильних матеріалів для забезпечення роботи пунктів обігріву в закладах професійної (професійно-технічної) освіти</t>
  </si>
  <si>
    <t>л</t>
  </si>
  <si>
    <t>Розрахунок</t>
  </si>
  <si>
    <t>Кількість закладів, в яких будуть проведені поточні ремонти</t>
  </si>
  <si>
    <t>Рішення сесії від 13.03.2024 року № 13</t>
  </si>
  <si>
    <t>Кількість закладів, у будівлях (приміщеннях)  яких розміщено внутрішньо переміщені особи на безоплатній основі у період воєнного стану</t>
  </si>
  <si>
    <t>Кількість внутрішньо переміщених осіб, які розміщено в будівлях (приміщеннях) закладів</t>
  </si>
  <si>
    <t>ефективності</t>
  </si>
  <si>
    <t xml:space="preserve">Середні витрати на одного учня </t>
  </si>
  <si>
    <t xml:space="preserve">Середні витрати додаткової дотація, на одну внутрішньо переміщену особу </t>
  </si>
  <si>
    <t>Розмір академічної стипендії на одного учня</t>
  </si>
  <si>
    <t>Розмір соціальної стипендії для дітей-сиріт та дітей, позбавлених батьківського піклування, - 150 відсотків розміру прожиткового мінімуму для дітей віком від 6 до 18 років, установленого законом на 1 січня відповідного календарного року</t>
  </si>
  <si>
    <t>Розмір соціальної стипендії для осіб з числа дітей-сиріт та дітей, позбавлених батьківського піклування, а також учнів, які в період навчання у віці від 18 до 23 років залишилися без батьків (батьки яких померли/оголошені померлими, загинули або пропали безвісти), - 150 відсотків розміру прожиткового мінімуму для працездатних осіб, установленого законом на 1 січня відповідного календарного року</t>
  </si>
  <si>
    <t>Кількість учнів на одного  педагогічного працівника</t>
  </si>
  <si>
    <t>Середні витрати на один заклад на проведення поточних ремонтів</t>
  </si>
  <si>
    <t>Середні витрати на один пункт обігріву</t>
  </si>
  <si>
    <t>якості</t>
  </si>
  <si>
    <t>Відсоток учнів, які отримали відповідний документ про освіту</t>
  </si>
  <si>
    <t>%</t>
  </si>
  <si>
    <t>Звітність</t>
  </si>
  <si>
    <t>Відсоток учнів, які отримують стипендію</t>
  </si>
  <si>
    <t>Відсоток працевлаштованих випускників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</si>
  <si>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</si>
  <si>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</si>
  <si>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Динаміка державного замовлення </t>
  </si>
  <si>
    <t xml:space="preserve">В.о. директора Департаменту освіти та науки   </t>
  </si>
  <si>
    <t>Олександр ХМЕЛІВСЬКИЙ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</si>
  <si>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</si>
  <si>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</si>
  <si>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</si>
  <si>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</si>
  <si>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</si>
  <si>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</si>
  <si>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</si>
  <si>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15 липня 2024 року № 146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</si>
</sst>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_-* #,##0.00\ _₽_-;\-* #,##0.00\ _₽_-;_-* &quot;-&quot;??\ _₽_-;_-@_-"/>
    <numFmt numFmtId="165" formatCode="#,##0.0"/>
    <numFmt numFmtId="166" formatCode="0.0"/>
  </numFmts>
  <fonts count="28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0" borderId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19" fillId="0" borderId="0"/>
    <xf numFmtId="0" fontId="2" fillId="0" borderId="0"/>
    <xf numFmtId="0" fontId="23" fillId="0" borderId="0"/>
    <xf numFmtId="0" fontId="19" fillId="0" borderId="0"/>
    <xf numFmtId="0" fontId="25" fillId="0" borderId="0"/>
    <xf numFmtId="0" fontId="26" fillId="0" borderId="0"/>
    <xf numFmtId="0" fontId="1" fillId="0" borderId="0"/>
    <xf numFmtId="0" fontId="17" fillId="16" borderId="15" applyNumberFormat="0" applyFont="0" applyAlignment="0" applyProtection="0"/>
    <xf numFmtId="0" fontId="27" fillId="0" borderId="0"/>
    <xf numFmtId="43" fontId="2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 shrinkToFi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left" vertical="center" wrapText="1"/>
    </xf>
    <xf numFmtId="2" fontId="2" fillId="0" borderId="0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8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8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8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66" fontId="3" fillId="0" borderId="5" xfId="0" applyNumberFormat="1" applyFont="1" applyFill="1" applyBorder="1" applyAlignment="1">
      <alignment horizontal="center" vertical="center" wrapText="1" shrinkToFit="1"/>
    </xf>
    <xf numFmtId="166" fontId="3" fillId="0" borderId="7" xfId="0" applyNumberFormat="1" applyFont="1" applyFill="1" applyBorder="1" applyAlignment="1">
      <alignment horizontal="center" vertical="center" wrapText="1" shrinkToFit="1"/>
    </xf>
    <xf numFmtId="166" fontId="3" fillId="0" borderId="2" xfId="0" applyNumberFormat="1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center" vertical="center" wrapText="1" shrinkToFit="1"/>
    </xf>
    <xf numFmtId="4" fontId="3" fillId="0" borderId="7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4" fontId="3" fillId="0" borderId="2" xfId="0" applyNumberFormat="1" applyFont="1" applyFill="1" applyBorder="1" applyAlignment="1">
      <alignment horizontal="center" vertical="center" wrapText="1" shrinkToFi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 shrinkToFit="1"/>
    </xf>
    <xf numFmtId="165" fontId="3" fillId="0" borderId="7" xfId="0" applyNumberFormat="1" applyFont="1" applyFill="1" applyBorder="1" applyAlignment="1">
      <alignment horizontal="center" vertical="center" wrapText="1" shrinkToFit="1"/>
    </xf>
    <xf numFmtId="165" fontId="3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2" xfId="0" applyNumberFormat="1" applyFont="1" applyFill="1" applyBorder="1" applyAlignment="1">
      <alignment horizontal="center" vertical="center" wrapText="1" shrinkToFi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 shrinkToFit="1"/>
    </xf>
    <xf numFmtId="3" fontId="3" fillId="0" borderId="7" xfId="0" applyNumberFormat="1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 shrinkToFit="1"/>
    </xf>
    <xf numFmtId="1" fontId="3" fillId="0" borderId="7" xfId="0" applyNumberFormat="1" applyFont="1" applyFill="1" applyBorder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 shrinkToFit="1"/>
    </xf>
    <xf numFmtId="2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vertical="center" wrapText="1" shrinkToFi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right" vertical="center" wrapText="1" shrinkToFi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0" fontId="3" fillId="0" borderId="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</sheetPr>
  <dimension ref="A1:P118"/>
  <sheetViews>
    <sheetView tabSelected="1" view="pageBreakPreview" zoomScale="70" zoomScaleNormal="80" zoomScaleSheetLayoutView="70" workbookViewId="0">
      <selection activeCell="O9" sqref="O9"/>
    </sheetView>
  </sheetViews>
  <sheetFormatPr defaultColWidth="9.33203125" defaultRowHeight="12.75" x14ac:dyDescent="0.2"/>
  <cols>
    <col min="1" max="1" width="21.33203125" style="1" customWidth="1"/>
    <col min="2" max="2" width="53" style="1" customWidth="1"/>
    <col min="3" max="3" width="17" style="1" customWidth="1"/>
    <col min="4" max="4" width="23.1640625" style="1" customWidth="1"/>
    <col min="5" max="5" width="28" style="1" customWidth="1"/>
    <col min="6" max="6" width="5.33203125" style="1" customWidth="1"/>
    <col min="7" max="7" width="23.1640625" style="1" customWidth="1"/>
    <col min="8" max="8" width="12.83203125" style="1" customWidth="1"/>
    <col min="9" max="9" width="16" style="1" customWidth="1"/>
    <col min="10" max="10" width="8.33203125" style="1" customWidth="1"/>
    <col min="11" max="11" width="11.33203125" style="1" customWidth="1"/>
    <col min="12" max="12" width="5.5" style="1" customWidth="1"/>
    <col min="13" max="13" width="9.33203125" style="1"/>
    <col min="14" max="14" width="18.33203125" style="1" customWidth="1"/>
    <col min="15" max="15" width="19" style="1" customWidth="1"/>
    <col min="16" max="16" width="19.83203125" style="1" customWidth="1"/>
    <col min="17" max="17" width="15.5" style="1" customWidth="1"/>
    <col min="18" max="16384" width="9.33203125" style="1"/>
  </cols>
  <sheetData>
    <row r="1" spans="1:12" ht="81" customHeight="1" x14ac:dyDescent="0.2">
      <c r="B1" s="2"/>
      <c r="C1" s="2"/>
      <c r="D1" s="2"/>
      <c r="E1" s="2"/>
      <c r="F1" s="2"/>
      <c r="G1" s="116" t="s">
        <v>0</v>
      </c>
      <c r="H1" s="117"/>
      <c r="I1" s="117"/>
      <c r="J1" s="117"/>
      <c r="K1" s="117"/>
    </row>
    <row r="2" spans="1:12" ht="114" customHeight="1" x14ac:dyDescent="0.2">
      <c r="B2" s="2"/>
      <c r="C2" s="2"/>
      <c r="D2" s="2"/>
      <c r="E2" s="2"/>
      <c r="F2" s="2"/>
      <c r="G2" s="118" t="s">
        <v>134</v>
      </c>
      <c r="H2" s="118"/>
      <c r="I2" s="118"/>
      <c r="J2" s="118"/>
      <c r="K2" s="118"/>
    </row>
    <row r="3" spans="1:12" ht="35.450000000000003" customHeight="1" x14ac:dyDescent="0.2">
      <c r="A3" s="119" t="s">
        <v>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2" ht="136.5" customHeight="1" x14ac:dyDescent="0.2">
      <c r="A4" s="3" t="s">
        <v>2</v>
      </c>
      <c r="B4" s="114" t="s">
        <v>3</v>
      </c>
      <c r="C4" s="114"/>
      <c r="D4" s="114"/>
      <c r="E4" s="114"/>
      <c r="F4" s="114"/>
      <c r="G4" s="113" t="s">
        <v>4</v>
      </c>
      <c r="H4" s="113"/>
      <c r="I4" s="113"/>
      <c r="J4" s="113"/>
      <c r="K4" s="113"/>
    </row>
    <row r="5" spans="1:12" ht="126" customHeight="1" x14ac:dyDescent="0.2">
      <c r="A5" s="4" t="s">
        <v>5</v>
      </c>
      <c r="B5" s="114" t="s">
        <v>6</v>
      </c>
      <c r="C5" s="114"/>
      <c r="D5" s="114"/>
      <c r="E5" s="114"/>
      <c r="F5" s="114"/>
      <c r="G5" s="114" t="s">
        <v>7</v>
      </c>
      <c r="H5" s="114"/>
      <c r="I5" s="114"/>
      <c r="J5" s="114"/>
      <c r="K5" s="114"/>
    </row>
    <row r="6" spans="1:12" ht="123.75" customHeight="1" x14ac:dyDescent="0.2">
      <c r="A6" s="4" t="s">
        <v>8</v>
      </c>
      <c r="B6" s="113" t="s">
        <v>9</v>
      </c>
      <c r="C6" s="114"/>
      <c r="D6" s="5" t="s">
        <v>10</v>
      </c>
      <c r="E6" s="115" t="s">
        <v>11</v>
      </c>
      <c r="F6" s="114"/>
      <c r="G6" s="113" t="s">
        <v>12</v>
      </c>
      <c r="H6" s="114"/>
      <c r="I6" s="114"/>
      <c r="J6" s="114"/>
      <c r="K6" s="114"/>
    </row>
    <row r="7" spans="1:12" ht="22.7" customHeight="1" x14ac:dyDescent="0.2">
      <c r="A7" s="92" t="s">
        <v>13</v>
      </c>
      <c r="B7" s="92"/>
      <c r="C7" s="92"/>
      <c r="D7" s="92"/>
      <c r="E7" s="92"/>
      <c r="F7" s="92"/>
      <c r="G7" s="92"/>
      <c r="H7" s="92"/>
      <c r="I7" s="92"/>
      <c r="J7" s="92"/>
      <c r="K7" s="92"/>
    </row>
    <row r="8" spans="1:12" s="6" customFormat="1" ht="14.25" customHeight="1" x14ac:dyDescent="0.2">
      <c r="A8" s="92" t="s">
        <v>14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 s="6" customFormat="1" ht="19.5" customHeight="1" x14ac:dyDescent="0.2">
      <c r="A9" s="109" t="s">
        <v>15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0" spans="1:12" s="6" customFormat="1" ht="15.75" customHeight="1" x14ac:dyDescent="0.2">
      <c r="A10" s="109" t="s">
        <v>16</v>
      </c>
      <c r="B10" s="109"/>
      <c r="C10" s="109"/>
      <c r="D10" s="109"/>
      <c r="E10" s="109"/>
      <c r="F10" s="109"/>
      <c r="G10" s="109"/>
      <c r="H10" s="109"/>
      <c r="I10" s="109"/>
      <c r="J10" s="7"/>
      <c r="K10" s="7"/>
    </row>
    <row r="11" spans="1:12" s="6" customFormat="1" ht="18.75" customHeight="1" x14ac:dyDescent="0.2">
      <c r="A11" s="109" t="s">
        <v>17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</row>
    <row r="12" spans="1:12" s="6" customFormat="1" ht="19.149999999999999" customHeight="1" x14ac:dyDescent="0.2">
      <c r="A12" s="109" t="s">
        <v>18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</row>
    <row r="13" spans="1:12" s="6" customFormat="1" ht="23.1" customHeight="1" x14ac:dyDescent="0.2">
      <c r="A13" s="109" t="s">
        <v>19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</row>
    <row r="14" spans="1:12" s="6" customFormat="1" ht="23.1" customHeight="1" x14ac:dyDescent="0.2">
      <c r="A14" s="109" t="s">
        <v>20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</row>
    <row r="15" spans="1:12" s="6" customFormat="1" ht="19.7" customHeight="1" x14ac:dyDescent="0.2">
      <c r="A15" s="109" t="s">
        <v>21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</row>
    <row r="16" spans="1:12" s="6" customFormat="1" ht="24.4" customHeight="1" x14ac:dyDescent="0.2">
      <c r="A16" s="109" t="s">
        <v>22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</row>
    <row r="17" spans="1:11" s="6" customFormat="1" ht="24.4" customHeight="1" x14ac:dyDescent="0.2">
      <c r="A17" s="109" t="s">
        <v>23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</row>
    <row r="18" spans="1:11" s="6" customFormat="1" ht="33.75" customHeight="1" x14ac:dyDescent="0.2">
      <c r="A18" s="110" t="s">
        <v>24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</row>
    <row r="19" spans="1:11" s="6" customFormat="1" ht="21.75" customHeight="1" x14ac:dyDescent="0.2">
      <c r="A19" s="110" t="s">
        <v>25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</row>
    <row r="20" spans="1:11" s="6" customFormat="1" ht="37.35" customHeight="1" x14ac:dyDescent="0.2">
      <c r="A20" s="109" t="s">
        <v>26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</row>
    <row r="21" spans="1:11" s="6" customFormat="1" ht="19.149999999999999" customHeight="1" x14ac:dyDescent="0.2">
      <c r="A21" s="109" t="s">
        <v>27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</row>
    <row r="22" spans="1:11" s="6" customFormat="1" ht="19.149999999999999" customHeight="1" x14ac:dyDescent="0.2">
      <c r="A22" s="109" t="s">
        <v>28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</row>
    <row r="23" spans="1:11" s="6" customFormat="1" ht="37.5" customHeight="1" x14ac:dyDescent="0.2">
      <c r="A23" s="110" t="s">
        <v>29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</row>
    <row r="24" spans="1:11" s="6" customFormat="1" ht="20.25" customHeight="1" x14ac:dyDescent="0.2">
      <c r="A24" s="109" t="s">
        <v>30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</row>
    <row r="25" spans="1:11" s="6" customFormat="1" ht="32.450000000000003" customHeight="1" x14ac:dyDescent="0.2">
      <c r="A25" s="110" t="s">
        <v>31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</row>
    <row r="26" spans="1:11" s="6" customFormat="1" ht="32.450000000000003" customHeight="1" x14ac:dyDescent="0.2">
      <c r="A26" s="109" t="s">
        <v>32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</row>
    <row r="27" spans="1:11" s="6" customFormat="1" ht="32.450000000000003" customHeight="1" x14ac:dyDescent="0.2">
      <c r="A27" s="109" t="s">
        <v>33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</row>
    <row r="28" spans="1:11" s="6" customFormat="1" ht="24.4" customHeight="1" x14ac:dyDescent="0.2">
      <c r="A28" s="109" t="s">
        <v>34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</row>
    <row r="29" spans="1:11" s="6" customFormat="1" ht="32.450000000000003" customHeight="1" x14ac:dyDescent="0.2">
      <c r="A29" s="109" t="s">
        <v>35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</row>
    <row r="30" spans="1:11" s="6" customFormat="1" ht="54.75" customHeight="1" x14ac:dyDescent="0.2">
      <c r="A30" s="109" t="s">
        <v>36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</row>
    <row r="31" spans="1:11" s="6" customFormat="1" ht="17.100000000000001" customHeight="1" x14ac:dyDescent="0.2">
      <c r="A31" s="109" t="s">
        <v>37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</row>
    <row r="32" spans="1:11" s="6" customFormat="1" ht="21.75" customHeight="1" x14ac:dyDescent="0.2">
      <c r="A32" s="109" t="s">
        <v>38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</row>
    <row r="33" spans="1:11" s="6" customFormat="1" ht="21.75" customHeight="1" x14ac:dyDescent="0.2">
      <c r="A33" s="109" t="s">
        <v>39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</row>
    <row r="34" spans="1:11" s="6" customFormat="1" ht="21.75" customHeight="1" x14ac:dyDescent="0.2">
      <c r="A34" s="108" t="s">
        <v>40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</row>
    <row r="35" spans="1:11" s="6" customFormat="1" ht="21.75" customHeight="1" x14ac:dyDescent="0.2">
      <c r="A35" s="109" t="s">
        <v>41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</row>
    <row r="36" spans="1:11" s="6" customFormat="1" ht="21.75" customHeight="1" x14ac:dyDescent="0.2">
      <c r="A36" s="108" t="s">
        <v>42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</row>
    <row r="37" spans="1:11" s="6" customFormat="1" ht="21.75" customHeight="1" x14ac:dyDescent="0.2">
      <c r="A37" s="109" t="s">
        <v>43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</row>
    <row r="38" spans="1:11" ht="19.5" customHeight="1" x14ac:dyDescent="0.2">
      <c r="A38" s="92" t="s">
        <v>44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</row>
    <row r="39" spans="1:11" ht="8.1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22.7" customHeight="1" x14ac:dyDescent="0.2">
      <c r="A40" s="8" t="s">
        <v>45</v>
      </c>
      <c r="B40" s="93" t="s">
        <v>46</v>
      </c>
      <c r="C40" s="93"/>
      <c r="D40" s="93"/>
      <c r="E40" s="93"/>
      <c r="F40" s="93"/>
      <c r="G40" s="93"/>
      <c r="H40" s="93"/>
      <c r="I40" s="9"/>
      <c r="J40" s="9"/>
      <c r="K40" s="9"/>
    </row>
    <row r="41" spans="1:11" ht="51" customHeight="1" x14ac:dyDescent="0.2">
      <c r="A41" s="10">
        <v>1</v>
      </c>
      <c r="B41" s="106" t="s">
        <v>47</v>
      </c>
      <c r="C41" s="106"/>
      <c r="D41" s="106"/>
      <c r="E41" s="106"/>
      <c r="F41" s="106"/>
      <c r="G41" s="106"/>
      <c r="H41" s="106"/>
      <c r="I41" s="9"/>
      <c r="J41" s="9"/>
      <c r="K41" s="9"/>
    </row>
    <row r="42" spans="1:11" ht="20.45" customHeight="1" x14ac:dyDescent="0.2">
      <c r="A42" s="11">
        <v>2</v>
      </c>
      <c r="B42" s="54" t="s">
        <v>48</v>
      </c>
      <c r="C42" s="54"/>
      <c r="D42" s="54"/>
      <c r="E42" s="54"/>
      <c r="F42" s="54"/>
      <c r="G42" s="54"/>
      <c r="H42" s="54"/>
      <c r="I42" s="9"/>
      <c r="J42" s="9"/>
      <c r="K42" s="9"/>
    </row>
    <row r="43" spans="1:11" ht="36.75" customHeight="1" x14ac:dyDescent="0.2">
      <c r="A43" s="11">
        <v>3</v>
      </c>
      <c r="B43" s="81" t="s">
        <v>49</v>
      </c>
      <c r="C43" s="102"/>
      <c r="D43" s="102"/>
      <c r="E43" s="102"/>
      <c r="F43" s="102"/>
      <c r="G43" s="102"/>
      <c r="H43" s="82"/>
      <c r="I43" s="9"/>
      <c r="J43" s="9"/>
      <c r="K43" s="9"/>
    </row>
    <row r="44" spans="1:11" ht="26.45" customHeight="1" x14ac:dyDescent="0.2">
      <c r="A44" s="11">
        <v>4</v>
      </c>
      <c r="B44" s="54" t="s">
        <v>50</v>
      </c>
      <c r="C44" s="54"/>
      <c r="D44" s="54"/>
      <c r="E44" s="54"/>
      <c r="F44" s="54"/>
      <c r="G44" s="54"/>
      <c r="H44" s="54"/>
      <c r="I44" s="9"/>
      <c r="J44" s="9"/>
      <c r="K44" s="9"/>
    </row>
    <row r="45" spans="1:11" ht="6.75" customHeight="1" x14ac:dyDescent="0.2">
      <c r="A45" s="12"/>
      <c r="B45" s="3"/>
      <c r="C45" s="3"/>
      <c r="D45" s="3"/>
      <c r="E45" s="3"/>
      <c r="F45" s="3"/>
      <c r="G45" s="3"/>
      <c r="H45" s="3"/>
      <c r="I45" s="9"/>
      <c r="J45" s="9"/>
      <c r="K45" s="9"/>
    </row>
    <row r="46" spans="1:11" ht="19.5" customHeight="1" x14ac:dyDescent="0.2">
      <c r="A46" s="92" t="s">
        <v>51</v>
      </c>
      <c r="B46" s="107"/>
      <c r="C46" s="107"/>
      <c r="D46" s="107"/>
      <c r="E46" s="107"/>
      <c r="F46" s="107"/>
      <c r="G46" s="107"/>
      <c r="H46" s="107"/>
      <c r="I46" s="107"/>
      <c r="J46" s="107"/>
      <c r="K46" s="107"/>
    </row>
    <row r="47" spans="1:11" ht="6" customHeight="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ht="21.2" customHeight="1" x14ac:dyDescent="0.2">
      <c r="A48" s="92" t="s">
        <v>52</v>
      </c>
      <c r="B48" s="92"/>
      <c r="C48" s="92"/>
      <c r="D48" s="92"/>
      <c r="E48" s="92"/>
      <c r="F48" s="92"/>
      <c r="G48" s="92"/>
      <c r="H48" s="92"/>
      <c r="I48" s="92"/>
      <c r="J48" s="92"/>
      <c r="K48" s="92"/>
    </row>
    <row r="49" spans="1:16" ht="1.3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6" ht="20.25" customHeight="1" x14ac:dyDescent="0.2">
      <c r="A50" s="8" t="s">
        <v>45</v>
      </c>
      <c r="B50" s="93" t="s">
        <v>53</v>
      </c>
      <c r="C50" s="93"/>
      <c r="D50" s="93"/>
      <c r="E50" s="93"/>
      <c r="F50" s="93"/>
      <c r="G50" s="93"/>
      <c r="H50" s="93"/>
      <c r="I50" s="9"/>
      <c r="J50" s="9"/>
      <c r="K50" s="9"/>
    </row>
    <row r="51" spans="1:16" ht="48.75" customHeight="1" x14ac:dyDescent="0.2">
      <c r="A51" s="13">
        <v>1</v>
      </c>
      <c r="B51" s="81" t="s">
        <v>54</v>
      </c>
      <c r="C51" s="102"/>
      <c r="D51" s="102"/>
      <c r="E51" s="102"/>
      <c r="F51" s="102"/>
      <c r="G51" s="102"/>
      <c r="H51" s="82"/>
      <c r="I51" s="9"/>
      <c r="J51" s="9"/>
      <c r="K51" s="9"/>
    </row>
    <row r="52" spans="1:16" ht="35.450000000000003" customHeight="1" x14ac:dyDescent="0.2">
      <c r="A52" s="14">
        <v>2</v>
      </c>
      <c r="B52" s="81" t="s">
        <v>55</v>
      </c>
      <c r="C52" s="102"/>
      <c r="D52" s="102"/>
      <c r="E52" s="102"/>
      <c r="F52" s="102"/>
      <c r="G52" s="102"/>
      <c r="H52" s="82"/>
      <c r="I52" s="9"/>
      <c r="J52" s="9"/>
      <c r="K52" s="9"/>
    </row>
    <row r="53" spans="1:16" ht="15.75" x14ac:dyDescent="0.2">
      <c r="A53" s="92" t="s">
        <v>56</v>
      </c>
      <c r="B53" s="92"/>
      <c r="C53" s="92"/>
      <c r="D53" s="92"/>
      <c r="E53" s="92"/>
      <c r="F53" s="92"/>
      <c r="G53" s="92"/>
      <c r="H53" s="92"/>
      <c r="I53" s="9"/>
      <c r="J53" s="9"/>
      <c r="K53" s="9"/>
    </row>
    <row r="54" spans="1:16" s="15" customFormat="1" ht="16.5" customHeight="1" x14ac:dyDescent="0.2">
      <c r="A54" s="103" t="s">
        <v>57</v>
      </c>
      <c r="B54" s="103"/>
      <c r="C54" s="103"/>
      <c r="D54" s="103"/>
      <c r="E54" s="103"/>
      <c r="F54" s="103"/>
      <c r="G54" s="103"/>
      <c r="H54" s="103"/>
      <c r="I54" s="103"/>
      <c r="J54" s="4"/>
      <c r="K54" s="4"/>
    </row>
    <row r="55" spans="1:16" ht="15.75" x14ac:dyDescent="0.2">
      <c r="A55" s="16" t="s">
        <v>45</v>
      </c>
      <c r="B55" s="93" t="s">
        <v>58</v>
      </c>
      <c r="C55" s="93"/>
      <c r="D55" s="93" t="s">
        <v>59</v>
      </c>
      <c r="E55" s="93"/>
      <c r="F55" s="93" t="s">
        <v>60</v>
      </c>
      <c r="G55" s="93"/>
      <c r="H55" s="93" t="s">
        <v>61</v>
      </c>
      <c r="I55" s="93"/>
      <c r="J55" s="17"/>
      <c r="K55" s="18"/>
    </row>
    <row r="56" spans="1:16" ht="17.649999999999999" customHeight="1" x14ac:dyDescent="0.2">
      <c r="A56" s="19">
        <v>1</v>
      </c>
      <c r="B56" s="94">
        <v>2</v>
      </c>
      <c r="C56" s="94"/>
      <c r="D56" s="94">
        <v>3</v>
      </c>
      <c r="E56" s="94"/>
      <c r="F56" s="94">
        <v>4</v>
      </c>
      <c r="G56" s="94"/>
      <c r="H56" s="94">
        <v>6</v>
      </c>
      <c r="I56" s="94"/>
      <c r="J56" s="20"/>
      <c r="K56" s="9"/>
    </row>
    <row r="57" spans="1:16" ht="32.25" customHeight="1" x14ac:dyDescent="0.2">
      <c r="A57" s="21">
        <v>1</v>
      </c>
      <c r="B57" s="54" t="s">
        <v>62</v>
      </c>
      <c r="C57" s="54"/>
      <c r="D57" s="104">
        <f>161700426+365862+100000+133727.51+60257.19</f>
        <v>162360272.69999999</v>
      </c>
      <c r="E57" s="104"/>
      <c r="F57" s="105">
        <f>33366110+97451-120000+2000</f>
        <v>33345561</v>
      </c>
      <c r="G57" s="105"/>
      <c r="H57" s="105">
        <f t="shared" ref="H57:H60" si="0">D57+F57</f>
        <v>195705833.69999999</v>
      </c>
      <c r="I57" s="105"/>
      <c r="J57" s="22"/>
      <c r="K57" s="9"/>
      <c r="N57" s="23"/>
    </row>
    <row r="58" spans="1:16" ht="17.649999999999999" customHeight="1" x14ac:dyDescent="0.2">
      <c r="A58" s="21">
        <v>2</v>
      </c>
      <c r="B58" s="54" t="s">
        <v>63</v>
      </c>
      <c r="C58" s="54"/>
      <c r="D58" s="104">
        <f>4069410-100000</f>
        <v>3969410</v>
      </c>
      <c r="E58" s="104"/>
      <c r="F58" s="105">
        <f>1441950-97451-2000</f>
        <v>1342499</v>
      </c>
      <c r="G58" s="105"/>
      <c r="H58" s="105">
        <f t="shared" si="0"/>
        <v>5311909</v>
      </c>
      <c r="I58" s="105"/>
      <c r="J58" s="22"/>
      <c r="K58" s="9"/>
    </row>
    <row r="59" spans="1:16" ht="23.1" customHeight="1" x14ac:dyDescent="0.2">
      <c r="A59" s="21">
        <v>3</v>
      </c>
      <c r="B59" s="54" t="s">
        <v>64</v>
      </c>
      <c r="C59" s="54"/>
      <c r="D59" s="104">
        <v>50000</v>
      </c>
      <c r="E59" s="104"/>
      <c r="F59" s="105">
        <v>0</v>
      </c>
      <c r="G59" s="105"/>
      <c r="H59" s="105">
        <f t="shared" si="0"/>
        <v>50000</v>
      </c>
      <c r="I59" s="105"/>
      <c r="J59" s="22"/>
      <c r="K59" s="9"/>
    </row>
    <row r="60" spans="1:16" ht="36" customHeight="1" x14ac:dyDescent="0.2">
      <c r="A60" s="21">
        <v>4</v>
      </c>
      <c r="B60" s="81" t="s">
        <v>65</v>
      </c>
      <c r="C60" s="82"/>
      <c r="D60" s="104">
        <v>0</v>
      </c>
      <c r="E60" s="104"/>
      <c r="F60" s="105">
        <f>530000+120000</f>
        <v>650000</v>
      </c>
      <c r="G60" s="105"/>
      <c r="H60" s="105">
        <f t="shared" si="0"/>
        <v>650000</v>
      </c>
      <c r="I60" s="105"/>
      <c r="J60" s="22"/>
      <c r="K60" s="9"/>
    </row>
    <row r="61" spans="1:16" ht="15.75" x14ac:dyDescent="0.2">
      <c r="A61" s="65" t="s">
        <v>66</v>
      </c>
      <c r="B61" s="65"/>
      <c r="C61" s="65"/>
      <c r="D61" s="105">
        <f>SUM(D57:D60)</f>
        <v>166379682.69999999</v>
      </c>
      <c r="E61" s="105"/>
      <c r="F61" s="105">
        <f>SUM(F57:F60)</f>
        <v>35338060</v>
      </c>
      <c r="G61" s="105"/>
      <c r="H61" s="105">
        <f>SUM(H57:H60)</f>
        <v>201717742.69999999</v>
      </c>
      <c r="I61" s="105"/>
      <c r="J61" s="9"/>
      <c r="K61" s="9"/>
      <c r="N61" s="24"/>
      <c r="O61" s="24"/>
      <c r="P61" s="24"/>
    </row>
    <row r="62" spans="1:16" ht="15.75" customHeight="1" x14ac:dyDescent="0.2">
      <c r="A62" s="9"/>
      <c r="B62" s="3"/>
      <c r="C62" s="9"/>
      <c r="D62" s="25"/>
      <c r="E62" s="25"/>
      <c r="F62" s="25"/>
      <c r="G62" s="25"/>
      <c r="H62" s="25"/>
      <c r="I62" s="25"/>
      <c r="J62" s="9"/>
      <c r="K62" s="9"/>
      <c r="N62" s="24"/>
      <c r="O62" s="24"/>
      <c r="P62" s="24"/>
    </row>
    <row r="63" spans="1:16" ht="16.5" customHeight="1" x14ac:dyDescent="0.2">
      <c r="A63" s="92" t="s">
        <v>67</v>
      </c>
      <c r="B63" s="92"/>
      <c r="C63" s="92"/>
      <c r="D63" s="92"/>
      <c r="E63" s="92"/>
      <c r="F63" s="92"/>
      <c r="G63" s="92"/>
      <c r="H63" s="92"/>
      <c r="I63" s="9"/>
      <c r="J63" s="9"/>
      <c r="K63" s="9"/>
      <c r="N63" s="24"/>
      <c r="O63" s="24"/>
      <c r="P63" s="24"/>
    </row>
    <row r="64" spans="1:16" ht="16.5" customHeight="1" x14ac:dyDescent="0.2">
      <c r="A64" s="103" t="s">
        <v>57</v>
      </c>
      <c r="B64" s="103"/>
      <c r="C64" s="103"/>
      <c r="D64" s="103"/>
      <c r="E64" s="103"/>
      <c r="F64" s="103"/>
      <c r="G64" s="103"/>
      <c r="H64" s="103"/>
      <c r="I64" s="103"/>
      <c r="J64" s="4"/>
      <c r="K64" s="4"/>
      <c r="N64" s="24"/>
      <c r="O64" s="24"/>
      <c r="P64" s="24"/>
    </row>
    <row r="65" spans="1:16" ht="16.5" customHeight="1" x14ac:dyDescent="0.2">
      <c r="A65" s="93" t="s">
        <v>68</v>
      </c>
      <c r="B65" s="93"/>
      <c r="C65" s="93"/>
      <c r="D65" s="93" t="s">
        <v>59</v>
      </c>
      <c r="E65" s="93"/>
      <c r="F65" s="93" t="s">
        <v>60</v>
      </c>
      <c r="G65" s="93"/>
      <c r="H65" s="93" t="s">
        <v>61</v>
      </c>
      <c r="I65" s="93"/>
      <c r="J65" s="9"/>
      <c r="K65" s="9"/>
    </row>
    <row r="66" spans="1:16" ht="17.100000000000001" customHeight="1" x14ac:dyDescent="0.2">
      <c r="A66" s="94">
        <v>1</v>
      </c>
      <c r="B66" s="94"/>
      <c r="C66" s="94"/>
      <c r="D66" s="94">
        <v>2</v>
      </c>
      <c r="E66" s="94"/>
      <c r="F66" s="94">
        <v>3</v>
      </c>
      <c r="G66" s="94"/>
      <c r="H66" s="94">
        <v>4</v>
      </c>
      <c r="I66" s="94"/>
      <c r="J66" s="9"/>
      <c r="K66" s="9"/>
    </row>
    <row r="67" spans="1:16" ht="47.65" customHeight="1" x14ac:dyDescent="0.2">
      <c r="A67" s="81" t="s">
        <v>69</v>
      </c>
      <c r="B67" s="102"/>
      <c r="C67" s="82"/>
      <c r="D67" s="98">
        <f>D61-D68</f>
        <v>166329682.69999999</v>
      </c>
      <c r="E67" s="98"/>
      <c r="F67" s="98">
        <f>F61</f>
        <v>35338060</v>
      </c>
      <c r="G67" s="98"/>
      <c r="H67" s="98">
        <f>D67+F67</f>
        <v>201667742.69999999</v>
      </c>
      <c r="I67" s="98"/>
      <c r="J67" s="9"/>
      <c r="K67" s="9"/>
      <c r="O67" s="23"/>
    </row>
    <row r="68" spans="1:16" ht="67.900000000000006" customHeight="1" x14ac:dyDescent="0.2">
      <c r="A68" s="95" t="s">
        <v>70</v>
      </c>
      <c r="B68" s="96"/>
      <c r="C68" s="97"/>
      <c r="D68" s="98">
        <v>50000</v>
      </c>
      <c r="E68" s="98"/>
      <c r="F68" s="98">
        <f>F62</f>
        <v>0</v>
      </c>
      <c r="G68" s="98"/>
      <c r="H68" s="98">
        <f>D68+F68</f>
        <v>50000</v>
      </c>
      <c r="I68" s="98"/>
      <c r="J68" s="9"/>
      <c r="K68" s="9"/>
      <c r="O68" s="23"/>
    </row>
    <row r="69" spans="1:16" ht="20.45" customHeight="1" x14ac:dyDescent="0.2">
      <c r="A69" s="99" t="s">
        <v>66</v>
      </c>
      <c r="B69" s="100"/>
      <c r="C69" s="100"/>
      <c r="D69" s="101">
        <f>D67+D68</f>
        <v>166379682.69999999</v>
      </c>
      <c r="E69" s="101"/>
      <c r="F69" s="101">
        <f t="shared" ref="F69" si="1">F67+F68</f>
        <v>35338060</v>
      </c>
      <c r="G69" s="101"/>
      <c r="H69" s="101">
        <f>H67+H68</f>
        <v>201717742.69999999</v>
      </c>
      <c r="I69" s="101"/>
      <c r="J69" s="9"/>
      <c r="K69" s="9"/>
    </row>
    <row r="70" spans="1:16" ht="10.5" customHeight="1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6" ht="22.7" customHeight="1" x14ac:dyDescent="0.2">
      <c r="A71" s="92" t="s">
        <v>71</v>
      </c>
      <c r="B71" s="92"/>
      <c r="C71" s="92"/>
      <c r="D71" s="92"/>
      <c r="E71" s="92"/>
      <c r="F71" s="92"/>
      <c r="G71" s="92"/>
      <c r="H71" s="92"/>
      <c r="I71" s="9"/>
      <c r="J71" s="9"/>
      <c r="K71" s="9"/>
    </row>
    <row r="72" spans="1:16" s="15" customFormat="1" ht="29.25" customHeight="1" x14ac:dyDescent="0.2">
      <c r="A72" s="16" t="s">
        <v>45</v>
      </c>
      <c r="B72" s="16" t="s">
        <v>72</v>
      </c>
      <c r="C72" s="16" t="s">
        <v>73</v>
      </c>
      <c r="D72" s="93" t="s">
        <v>74</v>
      </c>
      <c r="E72" s="93"/>
      <c r="F72" s="93" t="s">
        <v>59</v>
      </c>
      <c r="G72" s="93"/>
      <c r="H72" s="93" t="s">
        <v>60</v>
      </c>
      <c r="I72" s="93"/>
      <c r="J72" s="93" t="s">
        <v>61</v>
      </c>
      <c r="K72" s="93"/>
    </row>
    <row r="73" spans="1:16" ht="21.95" customHeight="1" x14ac:dyDescent="0.2">
      <c r="A73" s="19">
        <v>1</v>
      </c>
      <c r="B73" s="19">
        <v>2</v>
      </c>
      <c r="C73" s="19">
        <v>3</v>
      </c>
      <c r="D73" s="94">
        <v>4</v>
      </c>
      <c r="E73" s="94"/>
      <c r="F73" s="94">
        <v>5</v>
      </c>
      <c r="G73" s="94"/>
      <c r="H73" s="94">
        <v>6</v>
      </c>
      <c r="I73" s="94"/>
      <c r="J73" s="94">
        <v>7</v>
      </c>
      <c r="K73" s="64"/>
    </row>
    <row r="74" spans="1:16" ht="19.5" customHeight="1" x14ac:dyDescent="0.2">
      <c r="A74" s="21">
        <v>1</v>
      </c>
      <c r="B74" s="26" t="s">
        <v>75</v>
      </c>
      <c r="C74" s="27"/>
      <c r="D74" s="64"/>
      <c r="E74" s="64"/>
      <c r="F74" s="64"/>
      <c r="G74" s="64"/>
      <c r="H74" s="64"/>
      <c r="I74" s="64"/>
      <c r="J74" s="64"/>
      <c r="K74" s="64"/>
    </row>
    <row r="75" spans="1:16" ht="23.25" customHeight="1" x14ac:dyDescent="0.2">
      <c r="A75" s="28"/>
      <c r="B75" s="29" t="s">
        <v>76</v>
      </c>
      <c r="C75" s="29" t="s">
        <v>77</v>
      </c>
      <c r="D75" s="54" t="s">
        <v>78</v>
      </c>
      <c r="E75" s="54"/>
      <c r="F75" s="63">
        <v>6</v>
      </c>
      <c r="G75" s="63"/>
      <c r="H75" s="64"/>
      <c r="I75" s="64"/>
      <c r="J75" s="63">
        <f t="shared" ref="J75:J81" si="2">F75+H75</f>
        <v>6</v>
      </c>
      <c r="K75" s="63"/>
    </row>
    <row r="76" spans="1:16" ht="38.85" customHeight="1" x14ac:dyDescent="0.2">
      <c r="A76" s="28"/>
      <c r="B76" s="30" t="s">
        <v>79</v>
      </c>
      <c r="C76" s="29" t="s">
        <v>77</v>
      </c>
      <c r="D76" s="54" t="s">
        <v>80</v>
      </c>
      <c r="E76" s="54"/>
      <c r="F76" s="91">
        <v>646.82000000000005</v>
      </c>
      <c r="G76" s="91"/>
      <c r="H76" s="91">
        <v>60.55</v>
      </c>
      <c r="I76" s="91"/>
      <c r="J76" s="91">
        <f t="shared" si="2"/>
        <v>707.37</v>
      </c>
      <c r="K76" s="91"/>
      <c r="N76" s="31"/>
    </row>
    <row r="77" spans="1:16" ht="28.5" customHeight="1" x14ac:dyDescent="0.2">
      <c r="A77" s="28"/>
      <c r="B77" s="30" t="s">
        <v>81</v>
      </c>
      <c r="C77" s="29" t="s">
        <v>77</v>
      </c>
      <c r="D77" s="54" t="s">
        <v>80</v>
      </c>
      <c r="E77" s="54"/>
      <c r="F77" s="91">
        <v>413.32</v>
      </c>
      <c r="G77" s="91"/>
      <c r="H77" s="91">
        <v>42.05</v>
      </c>
      <c r="I77" s="91"/>
      <c r="J77" s="91">
        <f t="shared" si="2"/>
        <v>455.37</v>
      </c>
      <c r="K77" s="91"/>
      <c r="P77" s="31"/>
    </row>
    <row r="78" spans="1:16" ht="20.25" customHeight="1" x14ac:dyDescent="0.2">
      <c r="A78" s="28"/>
      <c r="B78" s="30" t="s">
        <v>82</v>
      </c>
      <c r="C78" s="29" t="s">
        <v>77</v>
      </c>
      <c r="D78" s="54" t="s">
        <v>80</v>
      </c>
      <c r="E78" s="54"/>
      <c r="F78" s="91">
        <v>97.5</v>
      </c>
      <c r="G78" s="91"/>
      <c r="H78" s="91">
        <v>4.5</v>
      </c>
      <c r="I78" s="91"/>
      <c r="J78" s="91">
        <f t="shared" si="2"/>
        <v>102</v>
      </c>
      <c r="K78" s="91"/>
    </row>
    <row r="79" spans="1:16" ht="23.25" customHeight="1" x14ac:dyDescent="0.2">
      <c r="A79" s="28"/>
      <c r="B79" s="30" t="s">
        <v>83</v>
      </c>
      <c r="C79" s="29" t="s">
        <v>77</v>
      </c>
      <c r="D79" s="54" t="s">
        <v>80</v>
      </c>
      <c r="E79" s="54"/>
      <c r="F79" s="91">
        <v>136</v>
      </c>
      <c r="G79" s="91"/>
      <c r="H79" s="91">
        <v>14</v>
      </c>
      <c r="I79" s="91"/>
      <c r="J79" s="91">
        <f t="shared" si="2"/>
        <v>150</v>
      </c>
      <c r="K79" s="91"/>
    </row>
    <row r="80" spans="1:16" ht="53.45" customHeight="1" x14ac:dyDescent="0.2">
      <c r="A80" s="28"/>
      <c r="B80" s="32" t="s">
        <v>84</v>
      </c>
      <c r="C80" s="29" t="s">
        <v>85</v>
      </c>
      <c r="D80" s="54" t="s">
        <v>86</v>
      </c>
      <c r="E80" s="54"/>
      <c r="F80" s="67">
        <v>50000</v>
      </c>
      <c r="G80" s="67"/>
      <c r="H80" s="67"/>
      <c r="I80" s="67"/>
      <c r="J80" s="67">
        <f t="shared" si="2"/>
        <v>50000</v>
      </c>
      <c r="K80" s="67"/>
    </row>
    <row r="81" spans="1:14" ht="86.25" customHeight="1" x14ac:dyDescent="0.2">
      <c r="A81" s="28"/>
      <c r="B81" s="27" t="s">
        <v>87</v>
      </c>
      <c r="C81" s="29" t="s">
        <v>85</v>
      </c>
      <c r="D81" s="54" t="s">
        <v>88</v>
      </c>
      <c r="E81" s="54"/>
      <c r="F81" s="67">
        <v>193984.7</v>
      </c>
      <c r="G81" s="67"/>
      <c r="H81" s="67"/>
      <c r="I81" s="67"/>
      <c r="J81" s="67">
        <f t="shared" si="2"/>
        <v>193984.7</v>
      </c>
      <c r="K81" s="67"/>
    </row>
    <row r="82" spans="1:14" ht="21.75" customHeight="1" x14ac:dyDescent="0.2">
      <c r="A82" s="28">
        <v>2</v>
      </c>
      <c r="B82" s="26" t="s">
        <v>89</v>
      </c>
      <c r="C82" s="29"/>
      <c r="D82" s="54"/>
      <c r="E82" s="54"/>
      <c r="F82" s="66"/>
      <c r="G82" s="66"/>
      <c r="H82" s="65"/>
      <c r="I82" s="65"/>
      <c r="J82" s="61"/>
      <c r="K82" s="62"/>
    </row>
    <row r="83" spans="1:14" ht="25.9" customHeight="1" x14ac:dyDescent="0.2">
      <c r="A83" s="28"/>
      <c r="B83" s="29" t="s">
        <v>90</v>
      </c>
      <c r="C83" s="29" t="s">
        <v>91</v>
      </c>
      <c r="D83" s="54" t="s">
        <v>78</v>
      </c>
      <c r="E83" s="54"/>
      <c r="F83" s="90">
        <v>2652</v>
      </c>
      <c r="G83" s="90"/>
      <c r="H83" s="89"/>
      <c r="I83" s="89"/>
      <c r="J83" s="79">
        <f t="shared" ref="J83:J93" si="3">F83+H83</f>
        <v>2652</v>
      </c>
      <c r="K83" s="80"/>
      <c r="N83" s="33"/>
    </row>
    <row r="84" spans="1:14" ht="36" customHeight="1" x14ac:dyDescent="0.2">
      <c r="A84" s="28"/>
      <c r="B84" s="29" t="s">
        <v>92</v>
      </c>
      <c r="C84" s="29" t="s">
        <v>91</v>
      </c>
      <c r="D84" s="54" t="s">
        <v>78</v>
      </c>
      <c r="E84" s="54"/>
      <c r="F84" s="89"/>
      <c r="G84" s="89"/>
      <c r="H84" s="90">
        <v>370</v>
      </c>
      <c r="I84" s="90"/>
      <c r="J84" s="79">
        <f t="shared" si="3"/>
        <v>370</v>
      </c>
      <c r="K84" s="80"/>
    </row>
    <row r="85" spans="1:14" ht="23.85" customHeight="1" x14ac:dyDescent="0.2">
      <c r="A85" s="28"/>
      <c r="B85" s="29" t="s">
        <v>93</v>
      </c>
      <c r="C85" s="29" t="s">
        <v>91</v>
      </c>
      <c r="D85" s="54" t="s">
        <v>94</v>
      </c>
      <c r="E85" s="54"/>
      <c r="F85" s="90">
        <v>1085</v>
      </c>
      <c r="G85" s="90"/>
      <c r="H85" s="89"/>
      <c r="I85" s="89"/>
      <c r="J85" s="79">
        <f t="shared" si="3"/>
        <v>1085</v>
      </c>
      <c r="K85" s="80"/>
    </row>
    <row r="86" spans="1:14" ht="27" customHeight="1" x14ac:dyDescent="0.2">
      <c r="A86" s="28"/>
      <c r="B86" s="29" t="s">
        <v>95</v>
      </c>
      <c r="C86" s="29" t="s">
        <v>91</v>
      </c>
      <c r="D86" s="54" t="s">
        <v>94</v>
      </c>
      <c r="E86" s="54"/>
      <c r="F86" s="89">
        <v>1984</v>
      </c>
      <c r="G86" s="89"/>
      <c r="H86" s="90">
        <v>212</v>
      </c>
      <c r="I86" s="90"/>
      <c r="J86" s="79">
        <f t="shared" si="3"/>
        <v>2196</v>
      </c>
      <c r="K86" s="80"/>
    </row>
    <row r="87" spans="1:14" ht="42.75" customHeight="1" x14ac:dyDescent="0.2">
      <c r="A87" s="28"/>
      <c r="B87" s="29" t="s">
        <v>96</v>
      </c>
      <c r="C87" s="29" t="s">
        <v>91</v>
      </c>
      <c r="D87" s="54" t="s">
        <v>94</v>
      </c>
      <c r="E87" s="54"/>
      <c r="F87" s="77">
        <v>57</v>
      </c>
      <c r="G87" s="78"/>
      <c r="H87" s="79">
        <v>5</v>
      </c>
      <c r="I87" s="80"/>
      <c r="J87" s="79">
        <f t="shared" si="3"/>
        <v>62</v>
      </c>
      <c r="K87" s="80"/>
    </row>
    <row r="88" spans="1:14" ht="72.75" customHeight="1" x14ac:dyDescent="0.2">
      <c r="A88" s="28"/>
      <c r="B88" s="29" t="s">
        <v>97</v>
      </c>
      <c r="C88" s="29" t="s">
        <v>91</v>
      </c>
      <c r="D88" s="54" t="s">
        <v>94</v>
      </c>
      <c r="E88" s="54"/>
      <c r="F88" s="77">
        <v>30</v>
      </c>
      <c r="G88" s="78"/>
      <c r="H88" s="79">
        <v>4</v>
      </c>
      <c r="I88" s="80"/>
      <c r="J88" s="79">
        <f t="shared" si="3"/>
        <v>34</v>
      </c>
      <c r="K88" s="80"/>
    </row>
    <row r="89" spans="1:14" ht="84.2" customHeight="1" x14ac:dyDescent="0.2">
      <c r="A89" s="28"/>
      <c r="B89" s="29" t="s">
        <v>98</v>
      </c>
      <c r="C89" s="29" t="s">
        <v>77</v>
      </c>
      <c r="D89" s="81" t="s">
        <v>99</v>
      </c>
      <c r="E89" s="82"/>
      <c r="F89" s="85">
        <v>1</v>
      </c>
      <c r="G89" s="86"/>
      <c r="H89" s="87"/>
      <c r="I89" s="88"/>
      <c r="J89" s="87">
        <f t="shared" si="3"/>
        <v>1</v>
      </c>
      <c r="K89" s="88"/>
    </row>
    <row r="90" spans="1:14" ht="66.75" customHeight="1" x14ac:dyDescent="0.2">
      <c r="A90" s="28"/>
      <c r="B90" s="29" t="s">
        <v>100</v>
      </c>
      <c r="C90" s="29" t="s">
        <v>101</v>
      </c>
      <c r="D90" s="81" t="s">
        <v>102</v>
      </c>
      <c r="E90" s="82"/>
      <c r="F90" s="68">
        <f>ROUND(F80/52,0)</f>
        <v>962</v>
      </c>
      <c r="G90" s="69"/>
      <c r="H90" s="79"/>
      <c r="I90" s="80"/>
      <c r="J90" s="70">
        <f t="shared" si="3"/>
        <v>962</v>
      </c>
      <c r="K90" s="71"/>
      <c r="M90" s="6"/>
    </row>
    <row r="91" spans="1:14" ht="46.9" customHeight="1" x14ac:dyDescent="0.2">
      <c r="A91" s="28"/>
      <c r="B91" s="29" t="s">
        <v>103</v>
      </c>
      <c r="C91" s="29"/>
      <c r="D91" s="83" t="s">
        <v>104</v>
      </c>
      <c r="E91" s="84"/>
      <c r="F91" s="77">
        <v>2</v>
      </c>
      <c r="G91" s="78"/>
      <c r="H91" s="79"/>
      <c r="I91" s="80"/>
      <c r="J91" s="79">
        <f t="shared" si="3"/>
        <v>2</v>
      </c>
      <c r="K91" s="80"/>
      <c r="M91" s="6"/>
    </row>
    <row r="92" spans="1:14" ht="56.45" customHeight="1" x14ac:dyDescent="0.2">
      <c r="A92" s="28"/>
      <c r="B92" s="29" t="s">
        <v>105</v>
      </c>
      <c r="C92" s="29"/>
      <c r="D92" s="54" t="s">
        <v>94</v>
      </c>
      <c r="E92" s="54"/>
      <c r="F92" s="77">
        <v>2</v>
      </c>
      <c r="G92" s="78"/>
      <c r="H92" s="79"/>
      <c r="I92" s="80"/>
      <c r="J92" s="79">
        <f t="shared" si="3"/>
        <v>2</v>
      </c>
      <c r="K92" s="80"/>
      <c r="M92" s="6"/>
    </row>
    <row r="93" spans="1:14" ht="51.6" customHeight="1" x14ac:dyDescent="0.2">
      <c r="A93" s="28"/>
      <c r="B93" s="29" t="s">
        <v>106</v>
      </c>
      <c r="C93" s="29"/>
      <c r="D93" s="54" t="s">
        <v>94</v>
      </c>
      <c r="E93" s="54"/>
      <c r="F93" s="77">
        <v>81</v>
      </c>
      <c r="G93" s="78"/>
      <c r="H93" s="79"/>
      <c r="I93" s="80"/>
      <c r="J93" s="79">
        <f t="shared" si="3"/>
        <v>81</v>
      </c>
      <c r="K93" s="80"/>
      <c r="M93" s="6"/>
    </row>
    <row r="94" spans="1:14" ht="25.9" customHeight="1" x14ac:dyDescent="0.2">
      <c r="A94" s="28">
        <v>3</v>
      </c>
      <c r="B94" s="26" t="s">
        <v>107</v>
      </c>
      <c r="C94" s="29"/>
      <c r="D94" s="54"/>
      <c r="E94" s="74"/>
      <c r="F94" s="75"/>
      <c r="G94" s="75"/>
      <c r="H94" s="63"/>
      <c r="I94" s="63"/>
      <c r="J94" s="76"/>
      <c r="K94" s="76"/>
    </row>
    <row r="95" spans="1:14" s="34" customFormat="1" ht="31.9" customHeight="1" x14ac:dyDescent="0.2">
      <c r="A95" s="28"/>
      <c r="B95" s="29" t="s">
        <v>108</v>
      </c>
      <c r="C95" s="29" t="s">
        <v>85</v>
      </c>
      <c r="D95" s="54" t="s">
        <v>102</v>
      </c>
      <c r="E95" s="54"/>
      <c r="F95" s="67">
        <f>(D67-F81)/(F83+H84)</f>
        <v>54975.412971542028</v>
      </c>
      <c r="G95" s="67"/>
      <c r="H95" s="73">
        <f>44561.62+6237.68</f>
        <v>50799.3</v>
      </c>
      <c r="I95" s="73"/>
      <c r="J95" s="67">
        <f>(F95+H95)/2</f>
        <v>52887.356485771015</v>
      </c>
      <c r="K95" s="67"/>
    </row>
    <row r="96" spans="1:14" s="34" customFormat="1" ht="43.5" customHeight="1" x14ac:dyDescent="0.2">
      <c r="A96" s="28"/>
      <c r="B96" s="29" t="s">
        <v>109</v>
      </c>
      <c r="C96" s="29" t="s">
        <v>85</v>
      </c>
      <c r="D96" s="54" t="s">
        <v>102</v>
      </c>
      <c r="E96" s="54"/>
      <c r="F96" s="67">
        <f>F81/F93</f>
        <v>2394.872839506173</v>
      </c>
      <c r="G96" s="67"/>
      <c r="H96" s="73"/>
      <c r="I96" s="73"/>
      <c r="J96" s="67">
        <f>F96+H96</f>
        <v>2394.872839506173</v>
      </c>
      <c r="K96" s="67"/>
    </row>
    <row r="97" spans="1:11" s="34" customFormat="1" ht="33.950000000000003" customHeight="1" x14ac:dyDescent="0.2">
      <c r="A97" s="28"/>
      <c r="B97" s="29" t="s">
        <v>110</v>
      </c>
      <c r="C97" s="29" t="s">
        <v>85</v>
      </c>
      <c r="D97" s="54" t="s">
        <v>102</v>
      </c>
      <c r="E97" s="54"/>
      <c r="F97" s="68">
        <v>1250</v>
      </c>
      <c r="G97" s="69"/>
      <c r="H97" s="68"/>
      <c r="I97" s="69"/>
      <c r="J97" s="68">
        <f>F97+H97</f>
        <v>1250</v>
      </c>
      <c r="K97" s="69"/>
    </row>
    <row r="98" spans="1:11" s="34" customFormat="1" ht="104.65" customHeight="1" x14ac:dyDescent="0.2">
      <c r="A98" s="28"/>
      <c r="B98" s="29" t="s">
        <v>111</v>
      </c>
      <c r="C98" s="29" t="s">
        <v>85</v>
      </c>
      <c r="D98" s="54" t="s">
        <v>102</v>
      </c>
      <c r="E98" s="54"/>
      <c r="F98" s="68">
        <v>4794</v>
      </c>
      <c r="G98" s="69"/>
      <c r="H98" s="70"/>
      <c r="I98" s="71"/>
      <c r="J98" s="70">
        <f>F98+H98</f>
        <v>4794</v>
      </c>
      <c r="K98" s="71"/>
    </row>
    <row r="99" spans="1:11" s="34" customFormat="1" ht="155.65" customHeight="1" x14ac:dyDescent="0.2">
      <c r="A99" s="28"/>
      <c r="B99" s="29" t="s">
        <v>112</v>
      </c>
      <c r="C99" s="29" t="s">
        <v>85</v>
      </c>
      <c r="D99" s="54" t="s">
        <v>102</v>
      </c>
      <c r="E99" s="54"/>
      <c r="F99" s="72">
        <v>4542</v>
      </c>
      <c r="G99" s="72"/>
      <c r="H99" s="72"/>
      <c r="I99" s="72"/>
      <c r="J99" s="72">
        <f>F99</f>
        <v>4542</v>
      </c>
      <c r="K99" s="72"/>
    </row>
    <row r="100" spans="1:11" s="34" customFormat="1" ht="46.15" customHeight="1" x14ac:dyDescent="0.2">
      <c r="A100" s="28"/>
      <c r="B100" s="29" t="s">
        <v>113</v>
      </c>
      <c r="C100" s="29" t="s">
        <v>91</v>
      </c>
      <c r="D100" s="54" t="s">
        <v>102</v>
      </c>
      <c r="E100" s="54"/>
      <c r="F100" s="65">
        <f>ROUND(F83/F77,0)</f>
        <v>6</v>
      </c>
      <c r="G100" s="65"/>
      <c r="H100" s="65">
        <f>ROUND(H84/H77,0)</f>
        <v>9</v>
      </c>
      <c r="I100" s="65"/>
      <c r="J100" s="66">
        <f>ROUND((J83+J84)/J77,0)</f>
        <v>7</v>
      </c>
      <c r="K100" s="66"/>
    </row>
    <row r="101" spans="1:11" s="34" customFormat="1" ht="52.35" customHeight="1" x14ac:dyDescent="0.2">
      <c r="A101" s="28"/>
      <c r="B101" s="35" t="s">
        <v>114</v>
      </c>
      <c r="C101" s="29" t="s">
        <v>85</v>
      </c>
      <c r="D101" s="54" t="s">
        <v>102</v>
      </c>
      <c r="E101" s="54"/>
      <c r="F101" s="61">
        <v>182931</v>
      </c>
      <c r="G101" s="62"/>
      <c r="H101" s="65"/>
      <c r="I101" s="65"/>
      <c r="J101" s="67">
        <f>F101+H101</f>
        <v>182931</v>
      </c>
      <c r="K101" s="67"/>
    </row>
    <row r="102" spans="1:11" s="34" customFormat="1" ht="33.950000000000003" customHeight="1" x14ac:dyDescent="0.2">
      <c r="A102" s="28"/>
      <c r="B102" s="35" t="s">
        <v>115</v>
      </c>
      <c r="C102" s="29" t="s">
        <v>85</v>
      </c>
      <c r="D102" s="54" t="s">
        <v>102</v>
      </c>
      <c r="E102" s="54"/>
      <c r="F102" s="61">
        <f>D68/F89</f>
        <v>50000</v>
      </c>
      <c r="G102" s="62"/>
      <c r="H102" s="61"/>
      <c r="I102" s="62"/>
      <c r="J102" s="61">
        <f>F102+H102</f>
        <v>50000</v>
      </c>
      <c r="K102" s="62"/>
    </row>
    <row r="103" spans="1:11" s="34" customFormat="1" ht="21.2" customHeight="1" x14ac:dyDescent="0.2">
      <c r="A103" s="28">
        <v>4</v>
      </c>
      <c r="B103" s="26" t="s">
        <v>116</v>
      </c>
      <c r="C103" s="29"/>
      <c r="D103" s="54"/>
      <c r="E103" s="54"/>
      <c r="F103" s="63"/>
      <c r="G103" s="63"/>
      <c r="H103" s="64"/>
      <c r="I103" s="64"/>
      <c r="J103" s="63"/>
      <c r="K103" s="63"/>
    </row>
    <row r="104" spans="1:11" ht="46.15" customHeight="1" x14ac:dyDescent="0.2">
      <c r="A104" s="28"/>
      <c r="B104" s="29" t="s">
        <v>117</v>
      </c>
      <c r="C104" s="29" t="s">
        <v>118</v>
      </c>
      <c r="D104" s="54" t="s">
        <v>119</v>
      </c>
      <c r="E104" s="54"/>
      <c r="F104" s="57">
        <v>100</v>
      </c>
      <c r="G104" s="57"/>
      <c r="H104" s="59">
        <v>100</v>
      </c>
      <c r="I104" s="59"/>
      <c r="J104" s="57">
        <v>100</v>
      </c>
      <c r="K104" s="57"/>
    </row>
    <row r="105" spans="1:11" ht="28.5" customHeight="1" x14ac:dyDescent="0.2">
      <c r="A105" s="36"/>
      <c r="B105" s="37" t="s">
        <v>120</v>
      </c>
      <c r="C105" s="37" t="s">
        <v>118</v>
      </c>
      <c r="D105" s="60" t="s">
        <v>119</v>
      </c>
      <c r="E105" s="60"/>
      <c r="F105" s="57">
        <f>ROUND(F86*100/F83,1)</f>
        <v>74.8</v>
      </c>
      <c r="G105" s="57"/>
      <c r="H105" s="57">
        <f>ROUND(H86*100/H84,1)</f>
        <v>57.3</v>
      </c>
      <c r="I105" s="57"/>
      <c r="J105" s="57">
        <f>ROUND(J86*100/(J83+J84),1)</f>
        <v>72.7</v>
      </c>
      <c r="K105" s="57"/>
    </row>
    <row r="106" spans="1:11" ht="32.65" customHeight="1" x14ac:dyDescent="0.2">
      <c r="A106" s="28"/>
      <c r="B106" s="29" t="s">
        <v>121</v>
      </c>
      <c r="C106" s="29" t="s">
        <v>118</v>
      </c>
      <c r="D106" s="54" t="s">
        <v>102</v>
      </c>
      <c r="E106" s="54"/>
      <c r="F106" s="59">
        <v>90</v>
      </c>
      <c r="G106" s="59"/>
      <c r="H106" s="57">
        <v>90</v>
      </c>
      <c r="I106" s="57"/>
      <c r="J106" s="57">
        <v>90</v>
      </c>
      <c r="K106" s="57"/>
    </row>
    <row r="107" spans="1:11" ht="45.6" customHeight="1" x14ac:dyDescent="0.2">
      <c r="A107" s="29"/>
      <c r="B107" s="29" t="s">
        <v>122</v>
      </c>
      <c r="C107" s="29" t="s">
        <v>118</v>
      </c>
      <c r="D107" s="54" t="s">
        <v>102</v>
      </c>
      <c r="E107" s="54"/>
      <c r="F107" s="57"/>
      <c r="G107" s="57"/>
      <c r="H107" s="55">
        <v>115.3</v>
      </c>
      <c r="I107" s="56"/>
      <c r="J107" s="57">
        <f>H107</f>
        <v>115.3</v>
      </c>
      <c r="K107" s="57"/>
    </row>
    <row r="108" spans="1:11" ht="46.9" customHeight="1" x14ac:dyDescent="0.2">
      <c r="A108" s="29"/>
      <c r="B108" s="29" t="s">
        <v>123</v>
      </c>
      <c r="C108" s="29" t="s">
        <v>118</v>
      </c>
      <c r="D108" s="54" t="s">
        <v>102</v>
      </c>
      <c r="E108" s="54"/>
      <c r="F108" s="55">
        <v>99</v>
      </c>
      <c r="G108" s="56"/>
      <c r="H108" s="57"/>
      <c r="I108" s="57"/>
      <c r="J108" s="57">
        <f>F108</f>
        <v>99</v>
      </c>
      <c r="K108" s="57"/>
    </row>
    <row r="109" spans="1:11" ht="19.5" customHeight="1" x14ac:dyDescent="0.2">
      <c r="A109" s="27"/>
      <c r="B109" s="29" t="s">
        <v>124</v>
      </c>
      <c r="C109" s="29" t="s">
        <v>118</v>
      </c>
      <c r="D109" s="54" t="s">
        <v>102</v>
      </c>
      <c r="E109" s="54"/>
      <c r="F109" s="58"/>
      <c r="G109" s="58"/>
      <c r="H109" s="59">
        <v>98.1</v>
      </c>
      <c r="I109" s="59"/>
      <c r="J109" s="59">
        <f>H109</f>
        <v>98.1</v>
      </c>
      <c r="K109" s="59"/>
    </row>
    <row r="110" spans="1:11" ht="15.75" x14ac:dyDescent="0.2">
      <c r="A110" s="9"/>
      <c r="B110" s="3"/>
      <c r="C110" s="3"/>
      <c r="D110" s="3"/>
      <c r="E110" s="3"/>
      <c r="F110" s="5"/>
      <c r="G110" s="5"/>
      <c r="H110" s="38"/>
      <c r="I110" s="38"/>
      <c r="J110" s="38"/>
      <c r="K110" s="38"/>
    </row>
    <row r="111" spans="1:11" ht="27.75" customHeight="1" x14ac:dyDescent="0.25">
      <c r="A111" s="51" t="s">
        <v>125</v>
      </c>
      <c r="B111" s="51"/>
      <c r="C111" s="39"/>
      <c r="D111" s="39"/>
      <c r="E111" s="40"/>
      <c r="F111" s="39"/>
      <c r="G111" s="39"/>
      <c r="H111" s="52" t="s">
        <v>126</v>
      </c>
      <c r="I111" s="52"/>
      <c r="J111" s="52"/>
      <c r="K111" s="52"/>
    </row>
    <row r="112" spans="1:11" ht="58.7" customHeight="1" x14ac:dyDescent="0.25">
      <c r="A112" s="51" t="s">
        <v>127</v>
      </c>
      <c r="B112" s="51"/>
      <c r="C112" s="39"/>
      <c r="D112" s="39"/>
      <c r="E112" s="41" t="s">
        <v>128</v>
      </c>
      <c r="F112" s="42"/>
      <c r="G112" s="42"/>
      <c r="H112" s="47" t="s">
        <v>129</v>
      </c>
      <c r="I112" s="48"/>
      <c r="J112" s="48"/>
      <c r="K112" s="48"/>
    </row>
    <row r="113" spans="1:11" ht="19.5" customHeight="1" x14ac:dyDescent="0.25">
      <c r="A113" s="51" t="s">
        <v>130</v>
      </c>
      <c r="B113" s="51"/>
      <c r="C113" s="39"/>
      <c r="D113" s="39"/>
      <c r="E113" s="39"/>
      <c r="F113" s="39"/>
      <c r="G113" s="39"/>
      <c r="H113" s="53"/>
      <c r="I113" s="53"/>
      <c r="J113" s="53"/>
      <c r="K113" s="53"/>
    </row>
    <row r="114" spans="1:11" ht="29.25" customHeight="1" x14ac:dyDescent="0.25">
      <c r="A114" s="43"/>
      <c r="B114" s="39"/>
      <c r="C114" s="39"/>
      <c r="D114" s="39"/>
      <c r="E114" s="40"/>
      <c r="F114" s="39"/>
      <c r="G114" s="39"/>
      <c r="H114" s="46" t="s">
        <v>131</v>
      </c>
      <c r="I114" s="46"/>
      <c r="J114" s="46"/>
      <c r="K114" s="46"/>
    </row>
    <row r="115" spans="1:11" ht="29.25" customHeight="1" x14ac:dyDescent="0.2">
      <c r="A115" s="43" t="s">
        <v>132</v>
      </c>
      <c r="B115" s="39"/>
      <c r="C115" s="43"/>
      <c r="D115" s="39"/>
      <c r="E115" s="41" t="s">
        <v>128</v>
      </c>
      <c r="F115" s="41"/>
      <c r="G115" s="42"/>
      <c r="H115" s="47" t="s">
        <v>129</v>
      </c>
      <c r="I115" s="48"/>
      <c r="J115" s="48"/>
      <c r="K115" s="48"/>
    </row>
    <row r="116" spans="1:11" ht="21.2" customHeight="1" x14ac:dyDescent="0.2">
      <c r="A116" s="44"/>
      <c r="B116" s="49" t="s">
        <v>133</v>
      </c>
      <c r="C116" s="49"/>
      <c r="D116" s="49"/>
      <c r="E116" s="44"/>
      <c r="F116" s="44"/>
      <c r="G116" s="44"/>
      <c r="H116" s="44"/>
      <c r="I116" s="44"/>
      <c r="J116" s="44"/>
      <c r="K116" s="44"/>
    </row>
    <row r="117" spans="1:11" ht="16.5" customHeight="1" x14ac:dyDescent="0.2">
      <c r="A117" s="44"/>
      <c r="B117" s="45"/>
      <c r="C117" s="44"/>
      <c r="D117" s="44"/>
      <c r="E117" s="44"/>
      <c r="F117" s="44"/>
      <c r="G117" s="44"/>
      <c r="H117" s="44"/>
      <c r="I117" s="44"/>
      <c r="J117" s="44"/>
      <c r="K117" s="44"/>
    </row>
    <row r="118" spans="1:11" x14ac:dyDescent="0.2">
      <c r="A118" s="50"/>
      <c r="B118" s="50"/>
    </row>
  </sheetData>
  <mergeCells count="267">
    <mergeCell ref="B6:C6"/>
    <mergeCell ref="E6:F6"/>
    <mergeCell ref="G6:K6"/>
    <mergeCell ref="A7:K7"/>
    <mergeCell ref="A8:L8"/>
    <mergeCell ref="A9:K9"/>
    <mergeCell ref="G1:K1"/>
    <mergeCell ref="G2:K2"/>
    <mergeCell ref="A3:K3"/>
    <mergeCell ref="B4:F4"/>
    <mergeCell ref="G4:K4"/>
    <mergeCell ref="B5:F5"/>
    <mergeCell ref="G5:K5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A28:K28"/>
    <mergeCell ref="A29:K29"/>
    <mergeCell ref="A30:K30"/>
    <mergeCell ref="A31:K31"/>
    <mergeCell ref="A32:K32"/>
    <mergeCell ref="A33:K33"/>
    <mergeCell ref="A22:K22"/>
    <mergeCell ref="A23:K23"/>
    <mergeCell ref="A24:K24"/>
    <mergeCell ref="A25:K25"/>
    <mergeCell ref="A26:K26"/>
    <mergeCell ref="A27:K27"/>
    <mergeCell ref="B41:H41"/>
    <mergeCell ref="B42:H42"/>
    <mergeCell ref="B43:H43"/>
    <mergeCell ref="B44:H44"/>
    <mergeCell ref="A46:K46"/>
    <mergeCell ref="A48:K48"/>
    <mergeCell ref="A34:K34"/>
    <mergeCell ref="A35:K35"/>
    <mergeCell ref="A36:K36"/>
    <mergeCell ref="A37:K37"/>
    <mergeCell ref="A38:K38"/>
    <mergeCell ref="B40:H40"/>
    <mergeCell ref="B50:H50"/>
    <mergeCell ref="B51:H51"/>
    <mergeCell ref="B52:H52"/>
    <mergeCell ref="A53:H53"/>
    <mergeCell ref="A54:I54"/>
    <mergeCell ref="B55:C55"/>
    <mergeCell ref="D55:E55"/>
    <mergeCell ref="F55:G55"/>
    <mergeCell ref="H55:I55"/>
    <mergeCell ref="B58:C58"/>
    <mergeCell ref="D58:E58"/>
    <mergeCell ref="F58:G58"/>
    <mergeCell ref="H58:I58"/>
    <mergeCell ref="B59:C59"/>
    <mergeCell ref="D59:E59"/>
    <mergeCell ref="F59:G59"/>
    <mergeCell ref="H59:I59"/>
    <mergeCell ref="B56:C56"/>
    <mergeCell ref="D56:E56"/>
    <mergeCell ref="F56:G56"/>
    <mergeCell ref="H56:I56"/>
    <mergeCell ref="B57:C57"/>
    <mergeCell ref="D57:E57"/>
    <mergeCell ref="F57:G57"/>
    <mergeCell ref="H57:I57"/>
    <mergeCell ref="A63:H63"/>
    <mergeCell ref="A64:I64"/>
    <mergeCell ref="A65:C65"/>
    <mergeCell ref="D65:E65"/>
    <mergeCell ref="F65:G65"/>
    <mergeCell ref="H65:I65"/>
    <mergeCell ref="B60:C60"/>
    <mergeCell ref="D60:E60"/>
    <mergeCell ref="F60:G60"/>
    <mergeCell ref="H60:I60"/>
    <mergeCell ref="A61:C61"/>
    <mergeCell ref="D61:E61"/>
    <mergeCell ref="F61:G61"/>
    <mergeCell ref="H61:I61"/>
    <mergeCell ref="A68:C68"/>
    <mergeCell ref="D68:E68"/>
    <mergeCell ref="F68:G68"/>
    <mergeCell ref="H68:I68"/>
    <mergeCell ref="A69:C69"/>
    <mergeCell ref="D69:E69"/>
    <mergeCell ref="F69:G69"/>
    <mergeCell ref="H69:I69"/>
    <mergeCell ref="A66:C66"/>
    <mergeCell ref="D66:E66"/>
    <mergeCell ref="F66:G66"/>
    <mergeCell ref="H66:I66"/>
    <mergeCell ref="A67:C67"/>
    <mergeCell ref="D67:E67"/>
    <mergeCell ref="F67:G67"/>
    <mergeCell ref="H67:I67"/>
    <mergeCell ref="A71:H71"/>
    <mergeCell ref="D72:E72"/>
    <mergeCell ref="F72:G72"/>
    <mergeCell ref="H72:I72"/>
    <mergeCell ref="J72:K72"/>
    <mergeCell ref="D73:E73"/>
    <mergeCell ref="F73:G73"/>
    <mergeCell ref="H73:I73"/>
    <mergeCell ref="J73:K73"/>
    <mergeCell ref="D76:E76"/>
    <mergeCell ref="F76:G76"/>
    <mergeCell ref="H76:I76"/>
    <mergeCell ref="J76:K76"/>
    <mergeCell ref="D77:E77"/>
    <mergeCell ref="F77:G77"/>
    <mergeCell ref="H77:I77"/>
    <mergeCell ref="J77:K77"/>
    <mergeCell ref="D74:E74"/>
    <mergeCell ref="F74:G74"/>
    <mergeCell ref="H74:I74"/>
    <mergeCell ref="J74:K74"/>
    <mergeCell ref="D75:E75"/>
    <mergeCell ref="F75:G75"/>
    <mergeCell ref="H75:I75"/>
    <mergeCell ref="J75:K75"/>
    <mergeCell ref="D80:E80"/>
    <mergeCell ref="F80:G80"/>
    <mergeCell ref="H80:I80"/>
    <mergeCell ref="J80:K80"/>
    <mergeCell ref="D81:E81"/>
    <mergeCell ref="F81:G81"/>
    <mergeCell ref="H81:I81"/>
    <mergeCell ref="J81:K81"/>
    <mergeCell ref="D78:E78"/>
    <mergeCell ref="F78:G78"/>
    <mergeCell ref="H78:I78"/>
    <mergeCell ref="J78:K78"/>
    <mergeCell ref="D79:E79"/>
    <mergeCell ref="F79:G79"/>
    <mergeCell ref="H79:I79"/>
    <mergeCell ref="J79:K79"/>
    <mergeCell ref="D84:E84"/>
    <mergeCell ref="F84:G84"/>
    <mergeCell ref="H84:I84"/>
    <mergeCell ref="J84:K84"/>
    <mergeCell ref="D85:E85"/>
    <mergeCell ref="F85:G85"/>
    <mergeCell ref="H85:I85"/>
    <mergeCell ref="J85:K85"/>
    <mergeCell ref="D82:E82"/>
    <mergeCell ref="F82:G82"/>
    <mergeCell ref="H82:I82"/>
    <mergeCell ref="J82:K82"/>
    <mergeCell ref="D83:E83"/>
    <mergeCell ref="F83:G83"/>
    <mergeCell ref="H83:I83"/>
    <mergeCell ref="J83:K83"/>
    <mergeCell ref="D88:E88"/>
    <mergeCell ref="F88:G88"/>
    <mergeCell ref="H88:I88"/>
    <mergeCell ref="J88:K88"/>
    <mergeCell ref="D89:E89"/>
    <mergeCell ref="F89:G89"/>
    <mergeCell ref="H89:I89"/>
    <mergeCell ref="J89:K89"/>
    <mergeCell ref="D86:E86"/>
    <mergeCell ref="F86:G86"/>
    <mergeCell ref="H86:I86"/>
    <mergeCell ref="J86:K86"/>
    <mergeCell ref="D87:E87"/>
    <mergeCell ref="F87:G87"/>
    <mergeCell ref="H87:I87"/>
    <mergeCell ref="J87:K87"/>
    <mergeCell ref="D92:E92"/>
    <mergeCell ref="F92:G92"/>
    <mergeCell ref="H92:I92"/>
    <mergeCell ref="J92:K92"/>
    <mergeCell ref="D93:E93"/>
    <mergeCell ref="F93:G93"/>
    <mergeCell ref="H93:I93"/>
    <mergeCell ref="J93:K93"/>
    <mergeCell ref="D90:E90"/>
    <mergeCell ref="F90:G90"/>
    <mergeCell ref="H90:I90"/>
    <mergeCell ref="J90:K90"/>
    <mergeCell ref="D91:E91"/>
    <mergeCell ref="F91:G91"/>
    <mergeCell ref="H91:I91"/>
    <mergeCell ref="J91:K91"/>
    <mergeCell ref="D96:E96"/>
    <mergeCell ref="F96:G96"/>
    <mergeCell ref="H96:I96"/>
    <mergeCell ref="J96:K96"/>
    <mergeCell ref="D97:E97"/>
    <mergeCell ref="F97:G97"/>
    <mergeCell ref="H97:I97"/>
    <mergeCell ref="J97:K97"/>
    <mergeCell ref="D94:E94"/>
    <mergeCell ref="F94:G94"/>
    <mergeCell ref="H94:I94"/>
    <mergeCell ref="J94:K94"/>
    <mergeCell ref="D95:E95"/>
    <mergeCell ref="F95:G95"/>
    <mergeCell ref="H95:I95"/>
    <mergeCell ref="J95:K95"/>
    <mergeCell ref="D100:E100"/>
    <mergeCell ref="F100:G100"/>
    <mergeCell ref="H100:I100"/>
    <mergeCell ref="J100:K100"/>
    <mergeCell ref="D101:E101"/>
    <mergeCell ref="F101:G101"/>
    <mergeCell ref="H101:I101"/>
    <mergeCell ref="J101:K101"/>
    <mergeCell ref="D98:E98"/>
    <mergeCell ref="F98:G98"/>
    <mergeCell ref="H98:I98"/>
    <mergeCell ref="J98:K98"/>
    <mergeCell ref="D99:E99"/>
    <mergeCell ref="F99:G99"/>
    <mergeCell ref="H99:I99"/>
    <mergeCell ref="J99:K99"/>
    <mergeCell ref="D104:E104"/>
    <mergeCell ref="F104:G104"/>
    <mergeCell ref="H104:I104"/>
    <mergeCell ref="J104:K104"/>
    <mergeCell ref="D105:E105"/>
    <mergeCell ref="F105:G105"/>
    <mergeCell ref="H105:I105"/>
    <mergeCell ref="J105:K105"/>
    <mergeCell ref="D102:E102"/>
    <mergeCell ref="F102:G102"/>
    <mergeCell ref="H102:I102"/>
    <mergeCell ref="J102:K102"/>
    <mergeCell ref="D103:E103"/>
    <mergeCell ref="F103:G103"/>
    <mergeCell ref="H103:I103"/>
    <mergeCell ref="J103:K103"/>
    <mergeCell ref="D108:E108"/>
    <mergeCell ref="F108:G108"/>
    <mergeCell ref="H108:I108"/>
    <mergeCell ref="J108:K108"/>
    <mergeCell ref="D109:E109"/>
    <mergeCell ref="F109:G109"/>
    <mergeCell ref="H109:I109"/>
    <mergeCell ref="J109:K109"/>
    <mergeCell ref="D106:E106"/>
    <mergeCell ref="F106:G106"/>
    <mergeCell ref="H106:I106"/>
    <mergeCell ref="J106:K106"/>
    <mergeCell ref="D107:E107"/>
    <mergeCell ref="F107:G107"/>
    <mergeCell ref="H107:I107"/>
    <mergeCell ref="J107:K107"/>
    <mergeCell ref="H114:K114"/>
    <mergeCell ref="H115:K115"/>
    <mergeCell ref="B116:D116"/>
    <mergeCell ref="A118:B118"/>
    <mergeCell ref="A111:B111"/>
    <mergeCell ref="H111:K111"/>
    <mergeCell ref="A112:B112"/>
    <mergeCell ref="H112:K112"/>
    <mergeCell ref="A113:B113"/>
    <mergeCell ref="H113:K113"/>
  </mergeCells>
  <pageMargins left="0.62992125984251968" right="0.23622047244094491" top="0.35433070866141736" bottom="0.15748031496062992" header="0.31496062992125984" footer="0.31496062992125984"/>
  <pageSetup paperSize="9" scale="61" fitToHeight="5" orientation="landscape" r:id="rId1"/>
  <rowBreaks count="3" manualBreakCount="3">
    <brk id="21" max="11" man="1"/>
    <brk id="61" max="11" man="1"/>
    <brk id="10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0611091</vt:lpstr>
      <vt:lpstr>'0611091'!Область_друку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2024-07-17T14:14:34Z</dcterms:created>
  <dcterms:modified xsi:type="dcterms:W3CDTF">2024-07-19T12:51:59Z</dcterms:modified>
</cp:coreProperties>
</file>