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7670" sheetId="2" r:id="rId1"/>
  </sheets>
  <definedNames>
    <definedName name="_xlnm.Print_Area" localSheetId="0">'1417670'!$A$1:$BM$120</definedName>
  </definedNames>
  <calcPr calcId="152511"/>
</workbook>
</file>

<file path=xl/calcChain.xml><?xml version="1.0" encoding="utf-8"?>
<calcChain xmlns="http://schemas.openxmlformats.org/spreadsheetml/2006/main">
  <c r="AW103" i="2" l="1"/>
  <c r="BE103" i="2" s="1"/>
  <c r="AW88" i="2"/>
  <c r="AW94" i="2" s="1"/>
  <c r="BE94" i="2" s="1"/>
  <c r="AW90" i="2"/>
  <c r="BE90" i="2"/>
  <c r="AW105" i="2"/>
  <c r="BE105" i="2"/>
  <c r="AW104" i="2"/>
  <c r="BE104" i="2" s="1"/>
  <c r="AW107" i="2"/>
  <c r="BE107" i="2" s="1"/>
  <c r="AW106" i="2"/>
  <c r="BE106" i="2"/>
  <c r="BD108" i="2"/>
  <c r="BC108" i="2"/>
  <c r="BB108" i="2"/>
  <c r="BA108" i="2"/>
  <c r="AZ108" i="2"/>
  <c r="AY108" i="2"/>
  <c r="AX108" i="2"/>
  <c r="BT108" i="2"/>
  <c r="AW99" i="2"/>
  <c r="AW101" i="2" s="1"/>
  <c r="BE101" i="2" s="1"/>
  <c r="BE99" i="2"/>
  <c r="AW97" i="2"/>
  <c r="AW108" i="2" s="1"/>
  <c r="BE108" i="2" s="1"/>
  <c r="BD94" i="2"/>
  <c r="BC94" i="2"/>
  <c r="BB94" i="2"/>
  <c r="BA94" i="2"/>
  <c r="AZ94" i="2"/>
  <c r="AY94" i="2"/>
  <c r="AX94" i="2"/>
  <c r="AW54" i="2"/>
  <c r="AW69" i="2" s="1"/>
  <c r="BE56" i="2"/>
  <c r="BE57" i="2"/>
  <c r="BE58" i="2"/>
  <c r="BE59" i="2"/>
  <c r="BE55" i="2"/>
  <c r="AW50" i="2"/>
  <c r="AW68" i="2"/>
  <c r="BE68" i="2" s="1"/>
  <c r="BE52" i="2"/>
  <c r="BE53" i="2"/>
  <c r="BE51" i="2"/>
  <c r="BE49" i="2"/>
  <c r="BE48" i="2"/>
  <c r="AW67" i="2"/>
  <c r="BV67" i="2"/>
  <c r="AW79" i="2"/>
  <c r="BE79" i="2" s="1"/>
  <c r="AW48" i="2"/>
  <c r="AW60" i="2" s="1"/>
  <c r="BT60" i="2"/>
  <c r="BV60" i="2"/>
  <c r="BE81" i="2"/>
  <c r="AX85" i="2"/>
  <c r="AY85" i="2"/>
  <c r="AZ85" i="2"/>
  <c r="BA85" i="2"/>
  <c r="BB85" i="2"/>
  <c r="BC85" i="2"/>
  <c r="BD85" i="2"/>
  <c r="A118" i="2"/>
  <c r="BE97" i="2"/>
  <c r="BE88" i="2"/>
  <c r="BE50" i="2"/>
  <c r="AW83" i="2"/>
  <c r="BE83" i="2"/>
  <c r="BE67" i="2"/>
  <c r="AW78" i="2"/>
  <c r="AW92" i="2"/>
  <c r="BE92" i="2"/>
  <c r="AW85" i="2"/>
  <c r="BE85" i="2" s="1"/>
  <c r="BE78" i="2"/>
  <c r="AW70" i="2" l="1"/>
  <c r="BE70" i="2" s="1"/>
  <c r="BE69" i="2"/>
  <c r="I23" i="2"/>
  <c r="U22" i="2" s="1"/>
  <c r="BE60" i="2"/>
  <c r="BE54" i="2"/>
</calcChain>
</file>

<file path=xl/sharedStrings.xml><?xml version="1.0" encoding="utf-8"?>
<sst xmlns="http://schemas.openxmlformats.org/spreadsheetml/2006/main" count="180" uniqueCount="122">
  <si>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</si>
  <si>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</si>
  <si>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</si>
  <si>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</si>
  <si>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</si>
  <si>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</si>
  <si>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</si>
  <si>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</si>
  <si>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</si>
  <si>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</si>
  <si>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</si>
  <si>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</si>
  <si>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</si>
  <si>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</si>
  <si>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</si>
  <si>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</si>
  <si>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</si>
  <si>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</si>
  <si>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</si>
  <si>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</si>
  <si>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</si>
  <si>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</si>
  <si>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</si>
  <si>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</si>
  <si>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</si>
  <si>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</si>
  <si>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</si>
  <si>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</si>
  <si>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</si>
  <si>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</si>
  <si>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</si>
  <si>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</si>
  <si>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</si>
  <si>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</si>
  <si>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</si>
  <si>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</si>
  <si>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</si>
  <si>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</si>
  <si>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</si>
  <si>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</si>
  <si>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</si>
  <si>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</si>
  <si>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</si>
  <si>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</si>
  <si>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</si>
  <si>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</si>
  <si>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</si>
  <si>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</si>
  <si>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</si>
  <si>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</si>
  <si>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</si>
  <si>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</si>
  <si>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</si>
  <si>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</si>
  <si>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7670</t>
  </si>
  <si>
    <t>0490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</si>
  <si>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</si>
  <si>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</si>
  <si>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</si>
  <si>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</si>
  <si>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ефективності</t>
  </si>
  <si>
    <t>рішення сесії міської ради</t>
  </si>
  <si>
    <t>од.</t>
  </si>
  <si>
    <t>Наказ</t>
  </si>
  <si>
    <t>лист-звернення</t>
  </si>
  <si>
    <t>обсяг видатків, в т. ч.:</t>
  </si>
  <si>
    <t>(Власне ім'я, ПРІЗВИЩЕ)</t>
  </si>
  <si>
    <t xml:space="preserve">Внески до статутного капіталу Хмельницького комунального підприємства "Спецкомунтранс" </t>
  </si>
  <si>
    <t xml:space="preserve">продукту </t>
  </si>
  <si>
    <t>грн</t>
  </si>
  <si>
    <t>2256400000</t>
  </si>
  <si>
    <t xml:space="preserve">обсяг видатків на розробку проекту  на нове будівництво  каналізаційного колектору </t>
  </si>
  <si>
    <t xml:space="preserve">Завдання 1. Поповнення статутного капіталу для функціонування Хмельницького комунального підприємства "Спецкомунтранс" 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</si>
  <si>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</si>
  <si>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</si>
  <si>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Сергій ЯМЧУК</t>
  </si>
  <si>
    <t>Начальник фінансового управління</t>
  </si>
  <si>
    <t>бюджетної програми місцевого бюджету на 2024  рік</t>
  </si>
  <si>
    <t>Програма підтримки та розвитку Хмельницького комунального підприємства «Спецкомунтранс» на 2023 – 2027 роки (із змінами)</t>
  </si>
  <si>
    <t>кількість проектів, які планується розробити</t>
  </si>
  <si>
    <t xml:space="preserve">витрати спрямовані на розробку 1 проекту на нове будівництво каналізаційного колектору </t>
  </si>
  <si>
    <t xml:space="preserve">Завдання 2. Поповнення статутного капіталу для функціонування спеціалізованого комунального підприємства "Хмельницька міська ритуальна служба" </t>
  </si>
  <si>
    <t>Завдання 3. Поповнення статутного капіталу для функціонування міського комунального підприємства  "Хмельницькводоканал"</t>
  </si>
  <si>
    <t>Нове будівництво поминальної  колумбарної стінки Героїв російсько-української війни на кладовищі Ракове на вул. Народної Волі, 17/1 в м. Хмельницькому</t>
  </si>
  <si>
    <t>Виконання робіт з розробки проекту "Нове будівництво каналізаційного колектору Хмельницького полігону ТПВ за адресою м. Хмельницький, проспект Миру, 7</t>
  </si>
  <si>
    <t>1.1</t>
  </si>
  <si>
    <t>2.1</t>
  </si>
  <si>
    <t>2.2</t>
  </si>
  <si>
    <t>2.3</t>
  </si>
  <si>
    <t>Капітальний ремонт покриття пішохідних доріжок на Алеї Слави (сектор 2) кладовища в мікрорайоні "Ракове" за адресою: вул. Народної Волі, 17/1 в м. Хмельницькому</t>
  </si>
  <si>
    <t>Капітальний ремонт об'єкту благоустрою (кладовище) із встановленням громадської вбиральні (модульного типу)  розташованого за адресою: вул. Народної Волі, 17/1 в м. Хмельницькому</t>
  </si>
  <si>
    <t xml:space="preserve">Внески до статутного капіталу  спеціалізованого комунального підприємства "Хмельницька міська ритуальна служба" </t>
  </si>
  <si>
    <t>Будівництво ділянки водопроводу діам. 315 мм по вул. К. Степанкова в м. Хмельницький</t>
  </si>
  <si>
    <t xml:space="preserve">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</si>
  <si>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>Реконструкція напірного каналізаційного колектора діаметром 225 мм від КНС-22, вул. Кам`янецька, 134/1Д в м. Хмельницький</t>
  </si>
  <si>
    <t xml:space="preserve">Реконструкція самопливного каналізаційного колектора від буд. №4А по  вул. Свободи до буд.№20/2 по вул. Зарічанській в м. Хмельницький </t>
  </si>
  <si>
    <t xml:space="preserve">Реконструкція ділянки каналізаційної мережі від ж.б. № 3 та № 3/1 по вул. Січових Стрільців з переходом даної вулиці в м. Хмельницькому </t>
  </si>
  <si>
    <t>3.1</t>
  </si>
  <si>
    <t>3.2</t>
  </si>
  <si>
    <t>3.3</t>
  </si>
  <si>
    <t>3.4</t>
  </si>
  <si>
    <t>3.5</t>
  </si>
  <si>
    <t>Внески до статутного капіталу  міського комунального підприємства "Хмельницькводоканал"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</si>
  <si>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</si>
  <si>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Програма підтримки і розвитку міського комунального підприємства «Хмельницькводоканал» на 2023-2027 роки (із змінами)</t>
  </si>
  <si>
    <t>продукту</t>
  </si>
  <si>
    <t>обсяг видатків на виконання робіт з будівництва ділянки водопроводу та реконструкції ділянки каналізаційної мережі, самопливного каналізаційного колектора</t>
  </si>
  <si>
    <t>зведений кошторисний розрахунок</t>
  </si>
  <si>
    <t>кількість об'єктів, на яких планується здійснити будівництво ділянки водопроводу та реконструкцію каналізаційної мережі, самопливного каналізаційного колектора</t>
  </si>
  <si>
    <t xml:space="preserve">середні витрати на будівництво ділянки водопроводу та реконструкцію каналізаційної мережі, самопливного каналізаційного колектора на 1 об'єкті </t>
  </si>
  <si>
    <t xml:space="preserve"> 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та розвитку Хмельницького комунального підприємства «Спецкомунтранс» на 2023 – 2027 роки (із щзмінами),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</si>
  <si>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Внески до статутного капіталу суб`єктів господарювання</t>
  </si>
  <si>
    <t>кількість об'єктів, які планується побудувати та відремонтувати</t>
  </si>
  <si>
    <t>обсяг видатків на нове будівництво поминальної колумбарної стінки та капітальний ремонт об'єктів</t>
  </si>
  <si>
    <t>Завдання 3. Поповнення статутного капіталу для функціонування міського комунального підприємства "Хмельницькводоканал"</t>
  </si>
  <si>
    <t>Завдання 2. Поповнення статутного капіталу для функціонування спеціалізованого комунального підприємства "Хмельницька міська ритуальна служба"</t>
  </si>
  <si>
    <t>рівень готовності об'єкту - будівництво ділянки водопроводу діаметром 315 мм по вул. К. Степанкова в м. Хмельницький</t>
  </si>
  <si>
    <t xml:space="preserve">рівень готовності об'єкту -  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</si>
  <si>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 xml:space="preserve">рівень готовності об'єкту -  реконструкція напірного каналізаційного колектора  діаметром 225 мм від КНС-22, вул. Кам'янецька, 134/1Д в м. Хмельницький </t>
  </si>
  <si>
    <t xml:space="preserve">рівень готовності об'єкту - реконструкція самопливного каналізаційного колектора від буд. №4А по  вул. Свободи до буд.№20/2 по вул. Зарічанській в м. Хмельницький </t>
  </si>
  <si>
    <t xml:space="preserve">рівень готовності об'єкту -  реконструкція ділянки каналізаційної мережі від ж.б. № 3 та № 3/1 по вул. Січових Стрільців з переходом даної вулиці в м. Хмельницькому </t>
  </si>
  <si>
    <t>середні витрати на будівництво, капітальний ремонт 1 об'єкту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</si>
</sst>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6" fillId="0" borderId="0"/>
    <xf numFmtId="0" fontId="21" fillId="0" borderId="0"/>
    <xf numFmtId="0" fontId="24" fillId="0" borderId="0"/>
    <xf numFmtId="0" fontId="21" fillId="0" borderId="0"/>
    <xf numFmtId="0" fontId="24" fillId="0" borderId="0"/>
  </cellStyleXfs>
  <cellXfs count="188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5" fillId="0" borderId="0" xfId="0" applyFont="1"/>
    <xf numFmtId="4" fontId="25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4" xfId="5" applyFont="1" applyBorder="1" applyAlignment="1">
      <alignment horizontal="left" vertical="center" wrapText="1"/>
    </xf>
    <xf numFmtId="0" fontId="3" fillId="0" borderId="5" xfId="5" applyFont="1" applyBorder="1" applyAlignment="1">
      <alignment horizontal="left" vertical="center" wrapText="1"/>
    </xf>
    <xf numFmtId="0" fontId="3" fillId="0" borderId="6" xfId="5" applyFont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3" fillId="0" borderId="3" xfId="4" applyFont="1" applyBorder="1" applyAlignment="1">
      <alignment vertical="center" wrapText="1"/>
    </xf>
    <xf numFmtId="0" fontId="3" fillId="0" borderId="4" xfId="4" applyFont="1" applyBorder="1" applyAlignment="1">
      <alignment vertical="center" wrapText="1"/>
    </xf>
    <xf numFmtId="0" fontId="3" fillId="0" borderId="5" xfId="4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3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top" wrapText="1"/>
    </xf>
    <xf numFmtId="0" fontId="4" fillId="2" borderId="3" xfId="0" applyNumberFormat="1" applyFont="1" applyFill="1" applyBorder="1" applyAlignment="1">
      <alignment vertical="center" wrapText="1"/>
    </xf>
  </cellXfs>
  <cellStyles count="6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  <cellStyle name="Звичайний 21 2 3 2 3 2 2 2" xfId="5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0"/>
  <sheetViews>
    <sheetView tabSelected="1" view="pageBreakPreview" zoomScaleNormal="100" zoomScaleSheetLayoutView="100" workbookViewId="0">
      <selection activeCell="G107" sqref="G107:Y107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38" width="3.28515625" style="1" customWidth="1"/>
    <col min="39" max="39" width="4.28515625" style="1" customWidth="1"/>
    <col min="40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7" t="s">
        <v>18</v>
      </c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</row>
    <row r="2" spans="1:77" ht="15.95" customHeight="1" x14ac:dyDescent="0.2">
      <c r="AO2" s="148" t="s">
        <v>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77" ht="15" customHeight="1" x14ac:dyDescent="0.2">
      <c r="AO3" s="162" t="s">
        <v>63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ht="32.1" customHeight="1" x14ac:dyDescent="0.25">
      <c r="AO4" s="169" t="s">
        <v>56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77" x14ac:dyDescent="0.2">
      <c r="AO5" s="159" t="s">
        <v>6</v>
      </c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77" ht="7.5" customHeight="1" x14ac:dyDescent="0.2"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77" ht="12.75" customHeight="1" x14ac:dyDescent="0.2">
      <c r="AO7" s="170">
        <v>45377</v>
      </c>
      <c r="AP7" s="171"/>
      <c r="AQ7" s="171"/>
      <c r="AR7" s="171"/>
      <c r="AS7" s="171"/>
      <c r="AT7" s="171"/>
      <c r="AU7" s="171"/>
      <c r="AV7" s="1" t="s">
        <v>44</v>
      </c>
      <c r="AW7" s="149">
        <v>41</v>
      </c>
      <c r="AX7" s="149"/>
      <c r="AY7" s="149"/>
      <c r="AZ7" s="149"/>
      <c r="BA7" s="149"/>
      <c r="BB7" s="149"/>
      <c r="BC7" s="149"/>
      <c r="BD7" s="149"/>
      <c r="BE7" s="149"/>
      <c r="BF7" s="149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55" t="s">
        <v>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</row>
    <row r="11" spans="1:77" ht="15.75" customHeight="1" x14ac:dyDescent="0.2">
      <c r="A11" s="155" t="s">
        <v>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34</v>
      </c>
      <c r="B13" s="153">
        <v>1400000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41"/>
      <c r="N13" s="150" t="s">
        <v>56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42"/>
      <c r="AU13" s="153" t="s">
        <v>53</v>
      </c>
      <c r="AV13" s="154"/>
      <c r="AW13" s="154"/>
      <c r="AX13" s="154"/>
      <c r="AY13" s="154"/>
      <c r="AZ13" s="154"/>
      <c r="BA13" s="154"/>
      <c r="BB13" s="15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52" t="s">
        <v>37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38"/>
      <c r="N14" s="151" t="s">
        <v>43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38"/>
      <c r="AU14" s="152" t="s">
        <v>36</v>
      </c>
      <c r="AV14" s="152"/>
      <c r="AW14" s="152"/>
      <c r="AX14" s="152"/>
      <c r="AY14" s="152"/>
      <c r="AZ14" s="152"/>
      <c r="BA14" s="152"/>
      <c r="BB14" s="152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153">
        <v>1410000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41"/>
      <c r="N16" s="150" t="s">
        <v>56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42"/>
      <c r="AU16" s="153" t="s">
        <v>53</v>
      </c>
      <c r="AV16" s="154"/>
      <c r="AW16" s="154"/>
      <c r="AX16" s="154"/>
      <c r="AY16" s="154"/>
      <c r="AZ16" s="154"/>
      <c r="BA16" s="154"/>
      <c r="BB16" s="154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52" t="s">
        <v>37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38"/>
      <c r="N17" s="151" t="s">
        <v>42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38"/>
      <c r="AU17" s="152" t="s">
        <v>36</v>
      </c>
      <c r="AV17" s="152"/>
      <c r="AW17" s="152"/>
      <c r="AX17" s="152"/>
      <c r="AY17" s="152"/>
      <c r="AZ17" s="152"/>
      <c r="BA17" s="152"/>
      <c r="BB17" s="152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35</v>
      </c>
      <c r="B19" s="153">
        <v>1417670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33"/>
      <c r="N19" s="153" t="s">
        <v>54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32"/>
      <c r="AA19" s="153" t="s">
        <v>55</v>
      </c>
      <c r="AB19" s="154"/>
      <c r="AC19" s="154"/>
      <c r="AD19" s="154"/>
      <c r="AE19" s="154"/>
      <c r="AF19" s="154"/>
      <c r="AG19" s="154"/>
      <c r="AH19" s="154"/>
      <c r="AI19" s="154"/>
      <c r="AJ19" s="32"/>
      <c r="AK19" s="154" t="s">
        <v>111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32"/>
      <c r="BE19" s="153" t="s">
        <v>70</v>
      </c>
      <c r="BF19" s="154"/>
      <c r="BG19" s="154"/>
      <c r="BH19" s="154"/>
      <c r="BI19" s="154"/>
      <c r="BJ19" s="154"/>
      <c r="BK19" s="154"/>
      <c r="BL19" s="154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52" t="s">
        <v>37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39"/>
      <c r="N20" s="152" t="s">
        <v>38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40"/>
      <c r="AA20" s="165" t="s">
        <v>39</v>
      </c>
      <c r="AB20" s="165"/>
      <c r="AC20" s="165"/>
      <c r="AD20" s="165"/>
      <c r="AE20" s="165"/>
      <c r="AF20" s="165"/>
      <c r="AG20" s="165"/>
      <c r="AH20" s="165"/>
      <c r="AI20" s="165"/>
      <c r="AJ20" s="40"/>
      <c r="AK20" s="163" t="s">
        <v>40</v>
      </c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40"/>
      <c r="BE20" s="152" t="s">
        <v>41</v>
      </c>
      <c r="BF20" s="152"/>
      <c r="BG20" s="152"/>
      <c r="BH20" s="152"/>
      <c r="BI20" s="152"/>
      <c r="BJ20" s="152"/>
      <c r="BK20" s="152"/>
      <c r="BL20" s="152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58" t="s">
        <v>32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7">
        <f>AS22+I23</f>
        <v>6387786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6" t="s">
        <v>33</v>
      </c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7">
        <v>0</v>
      </c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60" t="s">
        <v>9</v>
      </c>
      <c r="BE22" s="160"/>
      <c r="BF22" s="160"/>
      <c r="BG22" s="160"/>
      <c r="BH22" s="160"/>
      <c r="BI22" s="160"/>
      <c r="BJ22" s="160"/>
      <c r="BK22" s="160"/>
      <c r="BL22" s="160"/>
    </row>
    <row r="23" spans="1:79" ht="24.95" customHeight="1" x14ac:dyDescent="0.2">
      <c r="A23" s="160" t="s">
        <v>8</v>
      </c>
      <c r="B23" s="160"/>
      <c r="C23" s="160"/>
      <c r="D23" s="160"/>
      <c r="E23" s="160"/>
      <c r="F23" s="160"/>
      <c r="G23" s="160"/>
      <c r="H23" s="160"/>
      <c r="I23" s="157">
        <f>AW60</f>
        <v>6387786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60" t="s">
        <v>10</v>
      </c>
      <c r="U23" s="160"/>
      <c r="V23" s="160"/>
      <c r="W23" s="16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48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</row>
    <row r="26" spans="1:79" ht="69" customHeight="1" x14ac:dyDescent="0.2">
      <c r="A26" s="164" t="s">
        <v>110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160" t="s">
        <v>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</row>
    <row r="29" spans="1:79" ht="19.5" customHeight="1" x14ac:dyDescent="0.2">
      <c r="A29" s="115" t="s">
        <v>14</v>
      </c>
      <c r="B29" s="115"/>
      <c r="C29" s="115"/>
      <c r="D29" s="115"/>
      <c r="E29" s="115"/>
      <c r="F29" s="115"/>
      <c r="G29" s="75" t="s">
        <v>23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8" customHeight="1" x14ac:dyDescent="0.2">
      <c r="A30" s="115">
        <v>1</v>
      </c>
      <c r="B30" s="115"/>
      <c r="C30" s="115"/>
      <c r="D30" s="115"/>
      <c r="E30" s="115"/>
      <c r="F30" s="115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8" customHeight="1" x14ac:dyDescent="0.2">
      <c r="A31" s="115">
        <v>1</v>
      </c>
      <c r="B31" s="115"/>
      <c r="C31" s="115"/>
      <c r="D31" s="115"/>
      <c r="E31" s="115"/>
      <c r="F31" s="115"/>
      <c r="G31" s="161" t="s">
        <v>45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31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80" ht="17.25" customHeight="1" x14ac:dyDescent="0.2">
      <c r="A33" s="160" t="s">
        <v>21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</row>
    <row r="34" spans="1:80" ht="18.75" customHeight="1" x14ac:dyDescent="0.2">
      <c r="A34" s="166" t="s">
        <v>51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</row>
    <row r="35" spans="1:8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80" ht="19.5" customHeight="1" x14ac:dyDescent="0.2">
      <c r="A36" s="160" t="s">
        <v>22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</row>
    <row r="37" spans="1:80" ht="18" customHeight="1" x14ac:dyDescent="0.2">
      <c r="A37" s="115" t="s">
        <v>14</v>
      </c>
      <c r="B37" s="115"/>
      <c r="C37" s="115"/>
      <c r="D37" s="115"/>
      <c r="E37" s="115"/>
      <c r="F37" s="115"/>
      <c r="G37" s="75" t="s">
        <v>11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80" ht="18" customHeight="1" x14ac:dyDescent="0.2">
      <c r="A38" s="115">
        <v>1</v>
      </c>
      <c r="B38" s="115"/>
      <c r="C38" s="115"/>
      <c r="D38" s="115"/>
      <c r="E38" s="115"/>
      <c r="F38" s="115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80" ht="18" customHeight="1" x14ac:dyDescent="0.2">
      <c r="A39" s="115">
        <v>1</v>
      </c>
      <c r="B39" s="115"/>
      <c r="C39" s="115"/>
      <c r="D39" s="115"/>
      <c r="E39" s="115"/>
      <c r="F39" s="115"/>
      <c r="G39" s="141" t="s">
        <v>72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</row>
    <row r="40" spans="1:80" ht="18" customHeight="1" x14ac:dyDescent="0.2">
      <c r="A40" s="115">
        <v>2</v>
      </c>
      <c r="B40" s="115"/>
      <c r="C40" s="115"/>
      <c r="D40" s="115"/>
      <c r="E40" s="115"/>
      <c r="F40" s="115"/>
      <c r="G40" s="138" t="s">
        <v>81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80" ht="18" customHeight="1" x14ac:dyDescent="0.2">
      <c r="A41" s="115">
        <v>3</v>
      </c>
      <c r="B41" s="115"/>
      <c r="C41" s="115"/>
      <c r="D41" s="115"/>
      <c r="E41" s="115"/>
      <c r="F41" s="115"/>
      <c r="G41" s="141" t="s">
        <v>82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3"/>
    </row>
    <row r="42" spans="1:80" ht="7.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80" ht="15.75" customHeight="1" x14ac:dyDescent="0.2">
      <c r="A43" s="160" t="s">
        <v>24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80" ht="1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BA44" s="14"/>
      <c r="BB44" s="14"/>
      <c r="BC44" s="14"/>
      <c r="BD44" s="14"/>
      <c r="BE44" s="146" t="s">
        <v>59</v>
      </c>
      <c r="BF44" s="146"/>
      <c r="BG44" s="146"/>
      <c r="BH44" s="146"/>
      <c r="BI44" s="146"/>
      <c r="BJ44" s="146"/>
      <c r="BK44" s="146"/>
      <c r="BL44" s="146"/>
    </row>
    <row r="45" spans="1:80" ht="15.95" customHeight="1" x14ac:dyDescent="0.2">
      <c r="A45" s="115" t="s">
        <v>14</v>
      </c>
      <c r="B45" s="115"/>
      <c r="C45" s="115"/>
      <c r="D45" s="115" t="s">
        <v>12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 t="s">
        <v>15</v>
      </c>
      <c r="AP45" s="115"/>
      <c r="AQ45" s="115"/>
      <c r="AR45" s="115"/>
      <c r="AS45" s="115"/>
      <c r="AT45" s="115"/>
      <c r="AU45" s="115"/>
      <c r="AV45" s="115"/>
      <c r="AW45" s="115" t="s">
        <v>16</v>
      </c>
      <c r="AX45" s="115"/>
      <c r="AY45" s="115"/>
      <c r="AZ45" s="115"/>
      <c r="BA45" s="115"/>
      <c r="BB45" s="115"/>
      <c r="BC45" s="115"/>
      <c r="BD45" s="115"/>
      <c r="BE45" s="115" t="s">
        <v>13</v>
      </c>
      <c r="BF45" s="115"/>
      <c r="BG45" s="115"/>
      <c r="BH45" s="115"/>
      <c r="BI45" s="115"/>
      <c r="BJ45" s="115"/>
      <c r="BK45" s="115"/>
      <c r="BL45" s="115"/>
    </row>
    <row r="46" spans="1:80" ht="9" customHeight="1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</row>
    <row r="47" spans="1:80" ht="15.75" x14ac:dyDescent="0.2">
      <c r="A47" s="115">
        <v>1</v>
      </c>
      <c r="B47" s="115"/>
      <c r="C47" s="115"/>
      <c r="D47" s="115">
        <v>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>
        <v>3</v>
      </c>
      <c r="AP47" s="115"/>
      <c r="AQ47" s="115"/>
      <c r="AR47" s="115"/>
      <c r="AS47" s="115"/>
      <c r="AT47" s="115"/>
      <c r="AU47" s="115"/>
      <c r="AV47" s="115"/>
      <c r="AW47" s="115">
        <v>4</v>
      </c>
      <c r="AX47" s="115"/>
      <c r="AY47" s="115"/>
      <c r="AZ47" s="115"/>
      <c r="BA47" s="115"/>
      <c r="BB47" s="115"/>
      <c r="BC47" s="115"/>
      <c r="BD47" s="115"/>
      <c r="BE47" s="115">
        <v>5</v>
      </c>
      <c r="BF47" s="115"/>
      <c r="BG47" s="115"/>
      <c r="BH47" s="115"/>
      <c r="BI47" s="115"/>
      <c r="BJ47" s="115"/>
      <c r="BK47" s="115"/>
      <c r="BL47" s="115"/>
    </row>
    <row r="48" spans="1:80" ht="21" customHeight="1" x14ac:dyDescent="0.2">
      <c r="A48" s="57">
        <v>1</v>
      </c>
      <c r="B48" s="57"/>
      <c r="C48" s="57"/>
      <c r="D48" s="132" t="s">
        <v>67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22"/>
      <c r="AP48" s="122"/>
      <c r="AQ48" s="122"/>
      <c r="AR48" s="122"/>
      <c r="AS48" s="122"/>
      <c r="AT48" s="122"/>
      <c r="AU48" s="122"/>
      <c r="AV48" s="122"/>
      <c r="AW48" s="73">
        <f>SUM(AW49:BD49)</f>
        <v>96120</v>
      </c>
      <c r="AX48" s="73"/>
      <c r="AY48" s="73"/>
      <c r="AZ48" s="73"/>
      <c r="BA48" s="73"/>
      <c r="BB48" s="73"/>
      <c r="BC48" s="73"/>
      <c r="BD48" s="73"/>
      <c r="BE48" s="73">
        <f>BE49</f>
        <v>96120</v>
      </c>
      <c r="BF48" s="73"/>
      <c r="BG48" s="73"/>
      <c r="BH48" s="73"/>
      <c r="BI48" s="73"/>
      <c r="BJ48" s="73"/>
      <c r="BK48" s="73"/>
      <c r="BL48" s="73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ht="33.75" customHeight="1" x14ac:dyDescent="0.2">
      <c r="A49" s="133" t="s">
        <v>85</v>
      </c>
      <c r="B49" s="133"/>
      <c r="C49" s="133"/>
      <c r="D49" s="134" t="s">
        <v>84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22"/>
      <c r="AP49" s="122"/>
      <c r="AQ49" s="122"/>
      <c r="AR49" s="122"/>
      <c r="AS49" s="122"/>
      <c r="AT49" s="122"/>
      <c r="AU49" s="122"/>
      <c r="AV49" s="122"/>
      <c r="AW49" s="67">
        <v>96120</v>
      </c>
      <c r="AX49" s="67"/>
      <c r="AY49" s="67"/>
      <c r="AZ49" s="67"/>
      <c r="BA49" s="67"/>
      <c r="BB49" s="67"/>
      <c r="BC49" s="67"/>
      <c r="BD49" s="67"/>
      <c r="BE49" s="67">
        <f>AO49+AW49</f>
        <v>96120</v>
      </c>
      <c r="BF49" s="67"/>
      <c r="BG49" s="67"/>
      <c r="BH49" s="67"/>
      <c r="BI49" s="67"/>
      <c r="BJ49" s="67"/>
      <c r="BK49" s="67"/>
      <c r="BL49" s="67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ht="33.75" customHeight="1" x14ac:dyDescent="0.2">
      <c r="A50" s="57">
        <v>2</v>
      </c>
      <c r="B50" s="57"/>
      <c r="C50" s="57"/>
      <c r="D50" s="132" t="s">
        <v>91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22"/>
      <c r="AP50" s="122"/>
      <c r="AQ50" s="122"/>
      <c r="AR50" s="122"/>
      <c r="AS50" s="122"/>
      <c r="AT50" s="122"/>
      <c r="AU50" s="122"/>
      <c r="AV50" s="122"/>
      <c r="AW50" s="73">
        <f>SUM(AW51:BD53)</f>
        <v>2790264</v>
      </c>
      <c r="AX50" s="73"/>
      <c r="AY50" s="73"/>
      <c r="AZ50" s="73"/>
      <c r="BA50" s="73"/>
      <c r="BB50" s="73"/>
      <c r="BC50" s="73"/>
      <c r="BD50" s="73"/>
      <c r="BE50" s="73">
        <f>SUM(BE51:BL53)</f>
        <v>2790264</v>
      </c>
      <c r="BF50" s="73"/>
      <c r="BG50" s="73"/>
      <c r="BH50" s="73"/>
      <c r="BI50" s="73"/>
      <c r="BJ50" s="73"/>
      <c r="BK50" s="73"/>
      <c r="BL50" s="73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ht="33.75" customHeight="1" x14ac:dyDescent="0.2">
      <c r="A51" s="133" t="s">
        <v>86</v>
      </c>
      <c r="B51" s="133"/>
      <c r="C51" s="133"/>
      <c r="D51" s="134" t="s">
        <v>83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22"/>
      <c r="AP51" s="122"/>
      <c r="AQ51" s="122"/>
      <c r="AR51" s="122"/>
      <c r="AS51" s="122"/>
      <c r="AT51" s="122"/>
      <c r="AU51" s="122"/>
      <c r="AV51" s="122"/>
      <c r="AW51" s="67">
        <v>1090264</v>
      </c>
      <c r="AX51" s="67"/>
      <c r="AY51" s="67"/>
      <c r="AZ51" s="67"/>
      <c r="BA51" s="67"/>
      <c r="BB51" s="67"/>
      <c r="BC51" s="67"/>
      <c r="BD51" s="67"/>
      <c r="BE51" s="67">
        <f>AO51+AW51</f>
        <v>1090264</v>
      </c>
      <c r="BF51" s="67"/>
      <c r="BG51" s="67"/>
      <c r="BH51" s="67"/>
      <c r="BI51" s="67"/>
      <c r="BJ51" s="67"/>
      <c r="BK51" s="67"/>
      <c r="BL51" s="67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34.5" customHeight="1" x14ac:dyDescent="0.2">
      <c r="A52" s="133" t="s">
        <v>87</v>
      </c>
      <c r="B52" s="133"/>
      <c r="C52" s="133"/>
      <c r="D52" s="135" t="s">
        <v>89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7"/>
      <c r="AO52" s="122"/>
      <c r="AP52" s="122"/>
      <c r="AQ52" s="122"/>
      <c r="AR52" s="122"/>
      <c r="AS52" s="122"/>
      <c r="AT52" s="122"/>
      <c r="AU52" s="122"/>
      <c r="AV52" s="122"/>
      <c r="AW52" s="67">
        <v>1000000</v>
      </c>
      <c r="AX52" s="67"/>
      <c r="AY52" s="67"/>
      <c r="AZ52" s="67"/>
      <c r="BA52" s="67"/>
      <c r="BB52" s="67"/>
      <c r="BC52" s="67"/>
      <c r="BD52" s="67"/>
      <c r="BE52" s="67">
        <f>AO52+AW52</f>
        <v>1000000</v>
      </c>
      <c r="BF52" s="67"/>
      <c r="BG52" s="67"/>
      <c r="BH52" s="67"/>
      <c r="BI52" s="67"/>
      <c r="BJ52" s="67"/>
      <c r="BK52" s="67"/>
      <c r="BL52" s="67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1:80" ht="33.75" customHeight="1" x14ac:dyDescent="0.2">
      <c r="A53" s="133" t="s">
        <v>88</v>
      </c>
      <c r="B53" s="133"/>
      <c r="C53" s="133"/>
      <c r="D53" s="135" t="s">
        <v>90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7"/>
      <c r="AO53" s="122"/>
      <c r="AP53" s="122"/>
      <c r="AQ53" s="122"/>
      <c r="AR53" s="122"/>
      <c r="AS53" s="122"/>
      <c r="AT53" s="122"/>
      <c r="AU53" s="122"/>
      <c r="AV53" s="122"/>
      <c r="AW53" s="67">
        <v>700000</v>
      </c>
      <c r="AX53" s="67"/>
      <c r="AY53" s="67"/>
      <c r="AZ53" s="67"/>
      <c r="BA53" s="67"/>
      <c r="BB53" s="67"/>
      <c r="BC53" s="67"/>
      <c r="BD53" s="67"/>
      <c r="BE53" s="67">
        <f>AO53+AW53</f>
        <v>700000</v>
      </c>
      <c r="BF53" s="67"/>
      <c r="BG53" s="67"/>
      <c r="BH53" s="67"/>
      <c r="BI53" s="67"/>
      <c r="BJ53" s="67"/>
      <c r="BK53" s="67"/>
      <c r="BL53" s="67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ht="22.5" customHeight="1" x14ac:dyDescent="0.2">
      <c r="A54" s="57">
        <v>3</v>
      </c>
      <c r="B54" s="57"/>
      <c r="C54" s="57"/>
      <c r="D54" s="132" t="s">
        <v>102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22"/>
      <c r="AP54" s="122"/>
      <c r="AQ54" s="122"/>
      <c r="AR54" s="122"/>
      <c r="AS54" s="122"/>
      <c r="AT54" s="122"/>
      <c r="AU54" s="122"/>
      <c r="AV54" s="122"/>
      <c r="AW54" s="73">
        <f>SUM(AW55:BD59)</f>
        <v>3501402</v>
      </c>
      <c r="AX54" s="73"/>
      <c r="AY54" s="73"/>
      <c r="AZ54" s="73"/>
      <c r="BA54" s="73"/>
      <c r="BB54" s="73"/>
      <c r="BC54" s="73"/>
      <c r="BD54" s="73"/>
      <c r="BE54" s="73">
        <f>AO54+AW54</f>
        <v>3501402</v>
      </c>
      <c r="BF54" s="73"/>
      <c r="BG54" s="73"/>
      <c r="BH54" s="73"/>
      <c r="BI54" s="73"/>
      <c r="BJ54" s="73"/>
      <c r="BK54" s="73"/>
      <c r="BL54" s="73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ht="19.5" customHeight="1" x14ac:dyDescent="0.2">
      <c r="A55" s="129" t="s">
        <v>97</v>
      </c>
      <c r="B55" s="130"/>
      <c r="C55" s="131"/>
      <c r="D55" s="123" t="s">
        <v>92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5"/>
      <c r="AO55" s="122"/>
      <c r="AP55" s="122"/>
      <c r="AQ55" s="122"/>
      <c r="AR55" s="122"/>
      <c r="AS55" s="122"/>
      <c r="AT55" s="122"/>
      <c r="AU55" s="122"/>
      <c r="AV55" s="122"/>
      <c r="AW55" s="116">
        <v>650000</v>
      </c>
      <c r="AX55" s="117"/>
      <c r="AY55" s="117"/>
      <c r="AZ55" s="117"/>
      <c r="BA55" s="117"/>
      <c r="BB55" s="117"/>
      <c r="BC55" s="117"/>
      <c r="BD55" s="118"/>
      <c r="BE55" s="67">
        <f>AW55</f>
        <v>650000</v>
      </c>
      <c r="BF55" s="67"/>
      <c r="BG55" s="67"/>
      <c r="BH55" s="67"/>
      <c r="BI55" s="67"/>
      <c r="BJ55" s="67"/>
      <c r="BK55" s="67"/>
      <c r="BL55" s="67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ht="35.25" customHeight="1" x14ac:dyDescent="0.2">
      <c r="A56" s="129" t="s">
        <v>98</v>
      </c>
      <c r="B56" s="130"/>
      <c r="C56" s="131"/>
      <c r="D56" s="123" t="s">
        <v>93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5"/>
      <c r="AO56" s="122"/>
      <c r="AP56" s="122"/>
      <c r="AQ56" s="122"/>
      <c r="AR56" s="122"/>
      <c r="AS56" s="122"/>
      <c r="AT56" s="122"/>
      <c r="AU56" s="122"/>
      <c r="AV56" s="122"/>
      <c r="AW56" s="116">
        <v>523784</v>
      </c>
      <c r="AX56" s="117"/>
      <c r="AY56" s="117"/>
      <c r="AZ56" s="117"/>
      <c r="BA56" s="117"/>
      <c r="BB56" s="117"/>
      <c r="BC56" s="117"/>
      <c r="BD56" s="118"/>
      <c r="BE56" s="67">
        <f>AW56</f>
        <v>523784</v>
      </c>
      <c r="BF56" s="67"/>
      <c r="BG56" s="67"/>
      <c r="BH56" s="67"/>
      <c r="BI56" s="67"/>
      <c r="BJ56" s="67"/>
      <c r="BK56" s="67"/>
      <c r="BL56" s="67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1:80" ht="35.1" customHeight="1" x14ac:dyDescent="0.2">
      <c r="A57" s="129" t="s">
        <v>99</v>
      </c>
      <c r="B57" s="130"/>
      <c r="C57" s="131"/>
      <c r="D57" s="123" t="s">
        <v>94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5"/>
      <c r="AO57" s="122"/>
      <c r="AP57" s="122"/>
      <c r="AQ57" s="122"/>
      <c r="AR57" s="122"/>
      <c r="AS57" s="122"/>
      <c r="AT57" s="122"/>
      <c r="AU57" s="122"/>
      <c r="AV57" s="122"/>
      <c r="AW57" s="116">
        <v>326778</v>
      </c>
      <c r="AX57" s="117"/>
      <c r="AY57" s="117"/>
      <c r="AZ57" s="117"/>
      <c r="BA57" s="117"/>
      <c r="BB57" s="117"/>
      <c r="BC57" s="117"/>
      <c r="BD57" s="118"/>
      <c r="BE57" s="67">
        <f>AW57</f>
        <v>326778</v>
      </c>
      <c r="BF57" s="67"/>
      <c r="BG57" s="67"/>
      <c r="BH57" s="67"/>
      <c r="BI57" s="67"/>
      <c r="BJ57" s="67"/>
      <c r="BK57" s="67"/>
      <c r="BL57" s="67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ht="35.1" customHeight="1" x14ac:dyDescent="0.2">
      <c r="A58" s="129" t="s">
        <v>100</v>
      </c>
      <c r="B58" s="130"/>
      <c r="C58" s="131"/>
      <c r="D58" s="123" t="s">
        <v>95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5"/>
      <c r="AO58" s="122"/>
      <c r="AP58" s="122"/>
      <c r="AQ58" s="122"/>
      <c r="AR58" s="122"/>
      <c r="AS58" s="122"/>
      <c r="AT58" s="122"/>
      <c r="AU58" s="122"/>
      <c r="AV58" s="122"/>
      <c r="AW58" s="116">
        <v>1736486</v>
      </c>
      <c r="AX58" s="117"/>
      <c r="AY58" s="117"/>
      <c r="AZ58" s="117"/>
      <c r="BA58" s="117"/>
      <c r="BB58" s="117"/>
      <c r="BC58" s="117"/>
      <c r="BD58" s="118"/>
      <c r="BE58" s="67">
        <f>AW58</f>
        <v>1736486</v>
      </c>
      <c r="BF58" s="67"/>
      <c r="BG58" s="67"/>
      <c r="BH58" s="67"/>
      <c r="BI58" s="67"/>
      <c r="BJ58" s="67"/>
      <c r="BK58" s="67"/>
      <c r="BL58" s="67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35.1" customHeight="1" x14ac:dyDescent="0.2">
      <c r="A59" s="129" t="s">
        <v>101</v>
      </c>
      <c r="B59" s="130"/>
      <c r="C59" s="131"/>
      <c r="D59" s="126" t="s">
        <v>96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8"/>
      <c r="AO59" s="122"/>
      <c r="AP59" s="122"/>
      <c r="AQ59" s="122"/>
      <c r="AR59" s="122"/>
      <c r="AS59" s="122"/>
      <c r="AT59" s="122"/>
      <c r="AU59" s="122"/>
      <c r="AV59" s="122"/>
      <c r="AW59" s="116">
        <v>264354</v>
      </c>
      <c r="AX59" s="117"/>
      <c r="AY59" s="117"/>
      <c r="AZ59" s="117"/>
      <c r="BA59" s="117"/>
      <c r="BB59" s="117"/>
      <c r="BC59" s="117"/>
      <c r="BD59" s="118"/>
      <c r="BE59" s="67">
        <f>AW59</f>
        <v>264354</v>
      </c>
      <c r="BF59" s="67"/>
      <c r="BG59" s="67"/>
      <c r="BH59" s="67"/>
      <c r="BI59" s="67"/>
      <c r="BJ59" s="67"/>
      <c r="BK59" s="67"/>
      <c r="BL59" s="67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s="2" customFormat="1" ht="18" customHeight="1" x14ac:dyDescent="0.2">
      <c r="A60" s="57"/>
      <c r="B60" s="57"/>
      <c r="C60" s="57"/>
      <c r="D60" s="145" t="s">
        <v>46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4">
        <v>0</v>
      </c>
      <c r="AP60" s="144"/>
      <c r="AQ60" s="144"/>
      <c r="AR60" s="144"/>
      <c r="AS60" s="144"/>
      <c r="AT60" s="144"/>
      <c r="AU60" s="144"/>
      <c r="AV60" s="144"/>
      <c r="AW60" s="73">
        <f>AW48+AW50+AW54</f>
        <v>6387786</v>
      </c>
      <c r="AX60" s="73"/>
      <c r="AY60" s="73"/>
      <c r="AZ60" s="73"/>
      <c r="BA60" s="73"/>
      <c r="BB60" s="73"/>
      <c r="BC60" s="73"/>
      <c r="BD60" s="73"/>
      <c r="BE60" s="73">
        <f>AO60+AW60</f>
        <v>6387786</v>
      </c>
      <c r="BF60" s="73"/>
      <c r="BG60" s="73"/>
      <c r="BH60" s="73"/>
      <c r="BI60" s="73"/>
      <c r="BJ60" s="73"/>
      <c r="BK60" s="73"/>
      <c r="BL60" s="73"/>
      <c r="BQ60" s="47"/>
      <c r="BR60" s="47"/>
      <c r="BS60" s="47"/>
      <c r="BT60" s="46">
        <f>43539904</f>
        <v>43539904</v>
      </c>
      <c r="BU60" s="47"/>
      <c r="BV60" s="46">
        <f>AS60-BT60</f>
        <v>-43539904</v>
      </c>
      <c r="BW60" s="47"/>
      <c r="BX60" s="47"/>
      <c r="BY60" s="47"/>
      <c r="BZ60" s="47"/>
      <c r="CA60" s="47"/>
      <c r="CB60" s="47"/>
    </row>
    <row r="61" spans="1:80" ht="3" customHeight="1" x14ac:dyDescent="0.2"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ht="15.75" customHeight="1" x14ac:dyDescent="0.2">
      <c r="A62" s="148" t="s">
        <v>25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ht="15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Z63" s="3"/>
      <c r="BE63" s="146" t="s">
        <v>59</v>
      </c>
      <c r="BF63" s="146"/>
      <c r="BG63" s="146"/>
      <c r="BH63" s="146"/>
      <c r="BI63" s="146"/>
      <c r="BJ63" s="146"/>
      <c r="BK63" s="146"/>
      <c r="BL63" s="146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ht="12" customHeight="1" x14ac:dyDescent="0.2">
      <c r="A64" s="115" t="s">
        <v>14</v>
      </c>
      <c r="B64" s="115"/>
      <c r="C64" s="115"/>
      <c r="D64" s="115" t="s">
        <v>17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 t="s">
        <v>15</v>
      </c>
      <c r="AP64" s="115"/>
      <c r="AQ64" s="115"/>
      <c r="AR64" s="115"/>
      <c r="AS64" s="115"/>
      <c r="AT64" s="115"/>
      <c r="AU64" s="115"/>
      <c r="AV64" s="115"/>
      <c r="AW64" s="115" t="s">
        <v>16</v>
      </c>
      <c r="AX64" s="115"/>
      <c r="AY64" s="115"/>
      <c r="AZ64" s="115"/>
      <c r="BA64" s="115"/>
      <c r="BB64" s="115"/>
      <c r="BC64" s="115"/>
      <c r="BD64" s="115"/>
      <c r="BE64" s="115" t="s">
        <v>13</v>
      </c>
      <c r="BF64" s="115"/>
      <c r="BG64" s="115"/>
      <c r="BH64" s="115"/>
      <c r="BI64" s="115"/>
      <c r="BJ64" s="115"/>
      <c r="BK64" s="115"/>
      <c r="BL64" s="115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ht="12" customHeight="1" x14ac:dyDescent="0.2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ht="15.75" customHeight="1" x14ac:dyDescent="0.2">
      <c r="A66" s="115">
        <v>1</v>
      </c>
      <c r="B66" s="115"/>
      <c r="C66" s="115"/>
      <c r="D66" s="115">
        <v>2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>
        <v>3</v>
      </c>
      <c r="AP66" s="115"/>
      <c r="AQ66" s="115"/>
      <c r="AR66" s="115"/>
      <c r="AS66" s="115"/>
      <c r="AT66" s="115"/>
      <c r="AU66" s="115"/>
      <c r="AV66" s="115"/>
      <c r="AW66" s="115">
        <v>4</v>
      </c>
      <c r="AX66" s="115"/>
      <c r="AY66" s="115"/>
      <c r="AZ66" s="115"/>
      <c r="BA66" s="115"/>
      <c r="BB66" s="115"/>
      <c r="BC66" s="115"/>
      <c r="BD66" s="115"/>
      <c r="BE66" s="115">
        <v>5</v>
      </c>
      <c r="BF66" s="115"/>
      <c r="BG66" s="115"/>
      <c r="BH66" s="115"/>
      <c r="BI66" s="115"/>
      <c r="BJ66" s="115"/>
      <c r="BK66" s="115"/>
      <c r="BL66" s="115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ht="35.25" customHeight="1" x14ac:dyDescent="0.2">
      <c r="A67" s="115">
        <v>1</v>
      </c>
      <c r="B67" s="115"/>
      <c r="C67" s="115"/>
      <c r="D67" s="59" t="s">
        <v>78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67">
        <v>0</v>
      </c>
      <c r="AP67" s="67"/>
      <c r="AQ67" s="67"/>
      <c r="AR67" s="67"/>
      <c r="AS67" s="67"/>
      <c r="AT67" s="67"/>
      <c r="AU67" s="67"/>
      <c r="AV67" s="67"/>
      <c r="AW67" s="67">
        <f>AW49</f>
        <v>96120</v>
      </c>
      <c r="AX67" s="67"/>
      <c r="AY67" s="67"/>
      <c r="AZ67" s="67"/>
      <c r="BA67" s="67"/>
      <c r="BB67" s="67"/>
      <c r="BC67" s="67"/>
      <c r="BD67" s="67"/>
      <c r="BE67" s="67">
        <f>AO67+AW67</f>
        <v>96120</v>
      </c>
      <c r="BF67" s="67"/>
      <c r="BG67" s="67"/>
      <c r="BH67" s="67"/>
      <c r="BI67" s="67"/>
      <c r="BJ67" s="67"/>
      <c r="BK67" s="67"/>
      <c r="BL67" s="67"/>
      <c r="BQ67" s="44"/>
      <c r="BR67" s="44"/>
      <c r="BS67" s="44"/>
      <c r="BT67" s="44">
        <v>24721120</v>
      </c>
      <c r="BU67" s="44"/>
      <c r="BV67" s="45">
        <f>BT67-AW67</f>
        <v>24625000</v>
      </c>
      <c r="BW67" s="44"/>
      <c r="BX67" s="44"/>
      <c r="BY67" s="44"/>
      <c r="BZ67" s="44"/>
      <c r="CA67" s="44"/>
      <c r="CB67" s="44"/>
    </row>
    <row r="68" spans="1:80" ht="35.25" customHeight="1" x14ac:dyDescent="0.2">
      <c r="A68" s="115">
        <v>2</v>
      </c>
      <c r="B68" s="115"/>
      <c r="C68" s="115"/>
      <c r="D68" s="59" t="s">
        <v>103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7">
        <v>0</v>
      </c>
      <c r="AP68" s="67"/>
      <c r="AQ68" s="67"/>
      <c r="AR68" s="67"/>
      <c r="AS68" s="67"/>
      <c r="AT68" s="67"/>
      <c r="AU68" s="67"/>
      <c r="AV68" s="67"/>
      <c r="AW68" s="116">
        <f>AW50</f>
        <v>2790264</v>
      </c>
      <c r="AX68" s="117"/>
      <c r="AY68" s="117"/>
      <c r="AZ68" s="117"/>
      <c r="BA68" s="117"/>
      <c r="BB68" s="117"/>
      <c r="BC68" s="117"/>
      <c r="BD68" s="118"/>
      <c r="BE68" s="67">
        <f>AO68+AW68</f>
        <v>2790264</v>
      </c>
      <c r="BF68" s="67"/>
      <c r="BG68" s="67"/>
      <c r="BH68" s="67"/>
      <c r="BI68" s="67"/>
      <c r="BJ68" s="67"/>
      <c r="BK68" s="67"/>
      <c r="BL68" s="67"/>
      <c r="BQ68" s="44"/>
      <c r="BR68" s="44"/>
      <c r="BS68" s="44"/>
      <c r="BT68" s="44"/>
      <c r="BU68" s="44"/>
      <c r="BV68" s="45"/>
      <c r="BW68" s="44"/>
      <c r="BX68" s="44"/>
      <c r="BY68" s="44"/>
      <c r="BZ68" s="44"/>
      <c r="CA68" s="44"/>
      <c r="CB68" s="44"/>
    </row>
    <row r="69" spans="1:80" ht="35.25" customHeight="1" x14ac:dyDescent="0.2">
      <c r="A69" s="115">
        <v>3</v>
      </c>
      <c r="B69" s="115"/>
      <c r="C69" s="115"/>
      <c r="D69" s="59" t="s">
        <v>104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67">
        <v>0</v>
      </c>
      <c r="AP69" s="67"/>
      <c r="AQ69" s="67"/>
      <c r="AR69" s="67"/>
      <c r="AS69" s="67"/>
      <c r="AT69" s="67"/>
      <c r="AU69" s="67"/>
      <c r="AV69" s="67"/>
      <c r="AW69" s="116">
        <f>AW54</f>
        <v>3501402</v>
      </c>
      <c r="AX69" s="117"/>
      <c r="AY69" s="117"/>
      <c r="AZ69" s="117"/>
      <c r="BA69" s="117"/>
      <c r="BB69" s="117"/>
      <c r="BC69" s="117"/>
      <c r="BD69" s="118"/>
      <c r="BE69" s="67">
        <f>AO69+AW69</f>
        <v>3501402</v>
      </c>
      <c r="BF69" s="67"/>
      <c r="BG69" s="67"/>
      <c r="BH69" s="67"/>
      <c r="BI69" s="67"/>
      <c r="BJ69" s="67"/>
      <c r="BK69" s="67"/>
      <c r="BL69" s="67"/>
      <c r="BQ69" s="44"/>
      <c r="BR69" s="44"/>
      <c r="BS69" s="44"/>
      <c r="BT69" s="44"/>
      <c r="BU69" s="44"/>
      <c r="BV69" s="45"/>
      <c r="BW69" s="44"/>
      <c r="BX69" s="44"/>
      <c r="BY69" s="44"/>
      <c r="BZ69" s="44"/>
      <c r="CA69" s="44"/>
      <c r="CB69" s="44"/>
    </row>
    <row r="70" spans="1:80" s="2" customFormat="1" ht="19.5" customHeight="1" x14ac:dyDescent="0.2">
      <c r="A70" s="57"/>
      <c r="B70" s="57"/>
      <c r="C70" s="57"/>
      <c r="D70" s="186" t="s">
        <v>13</v>
      </c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73">
        <v>0</v>
      </c>
      <c r="AP70" s="73"/>
      <c r="AQ70" s="73"/>
      <c r="AR70" s="73"/>
      <c r="AS70" s="73"/>
      <c r="AT70" s="73"/>
      <c r="AU70" s="73"/>
      <c r="AV70" s="73"/>
      <c r="AW70" s="73">
        <f>SUM(AW67:BD69)</f>
        <v>6387786</v>
      </c>
      <c r="AX70" s="73"/>
      <c r="AY70" s="73"/>
      <c r="AZ70" s="73"/>
      <c r="BA70" s="73"/>
      <c r="BB70" s="73"/>
      <c r="BC70" s="73"/>
      <c r="BD70" s="73"/>
      <c r="BE70" s="73">
        <f>AO70+AW70</f>
        <v>6387786</v>
      </c>
      <c r="BF70" s="73"/>
      <c r="BG70" s="73"/>
      <c r="BH70" s="73"/>
      <c r="BI70" s="73"/>
      <c r="BJ70" s="73"/>
      <c r="BK70" s="73"/>
      <c r="BL70" s="73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</row>
    <row r="71" spans="1:80" s="2" customFormat="1" ht="6" customHeight="1" x14ac:dyDescent="0.2">
      <c r="A71" s="50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</row>
    <row r="72" spans="1:80" ht="18.75" customHeight="1" x14ac:dyDescent="0.2">
      <c r="A72" s="160" t="s">
        <v>26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</row>
    <row r="73" spans="1:80" ht="7.5" customHeight="1" x14ac:dyDescent="0.2">
      <c r="A73" s="28"/>
      <c r="B73" s="28"/>
      <c r="C73" s="28"/>
      <c r="D73" s="28"/>
      <c r="E73" s="28"/>
      <c r="F73" s="28"/>
      <c r="G73" s="43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29"/>
      <c r="AA73" s="29"/>
      <c r="AB73" s="29"/>
      <c r="AC73" s="29"/>
      <c r="AD73" s="29"/>
      <c r="AE73" s="29"/>
      <c r="AF73" s="28"/>
      <c r="AG73" s="28"/>
      <c r="AH73" s="28"/>
      <c r="AI73" s="28"/>
      <c r="AJ73" s="28"/>
      <c r="AK73" s="28"/>
      <c r="AL73" s="28"/>
      <c r="AM73" s="28"/>
      <c r="AN73" s="28"/>
      <c r="AO73" s="30"/>
      <c r="AP73" s="30"/>
      <c r="AQ73" s="30"/>
      <c r="AR73" s="30"/>
      <c r="AS73" s="30"/>
      <c r="AT73" s="30"/>
      <c r="AU73" s="30"/>
      <c r="AV73" s="30"/>
      <c r="AW73" s="48"/>
      <c r="AX73" s="48"/>
      <c r="AY73" s="48"/>
      <c r="AZ73" s="48"/>
      <c r="BA73" s="48"/>
      <c r="BB73" s="48"/>
      <c r="BC73" s="48"/>
      <c r="BD73" s="48"/>
      <c r="BE73" s="30"/>
      <c r="BF73" s="30"/>
      <c r="BG73" s="30"/>
      <c r="BH73" s="30"/>
      <c r="BI73" s="30"/>
      <c r="BJ73" s="30"/>
      <c r="BK73" s="30"/>
      <c r="BL73" s="30"/>
      <c r="BT73" s="44"/>
      <c r="BU73" s="44"/>
      <c r="BV73" s="44"/>
      <c r="BW73" s="44"/>
      <c r="BX73" s="44"/>
      <c r="BY73" s="44"/>
      <c r="BZ73" s="44"/>
    </row>
    <row r="74" spans="1:80" ht="32.25" customHeight="1" x14ac:dyDescent="0.2">
      <c r="A74" s="75" t="s">
        <v>14</v>
      </c>
      <c r="B74" s="76"/>
      <c r="C74" s="76"/>
      <c r="D74" s="76"/>
      <c r="E74" s="76"/>
      <c r="F74" s="77"/>
      <c r="G74" s="115" t="s">
        <v>27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 t="s">
        <v>2</v>
      </c>
      <c r="AA74" s="115"/>
      <c r="AB74" s="115"/>
      <c r="AC74" s="115"/>
      <c r="AD74" s="115"/>
      <c r="AE74" s="75" t="s">
        <v>1</v>
      </c>
      <c r="AF74" s="76"/>
      <c r="AG74" s="76"/>
      <c r="AH74" s="76"/>
      <c r="AI74" s="76"/>
      <c r="AJ74" s="76"/>
      <c r="AK74" s="76"/>
      <c r="AL74" s="76"/>
      <c r="AM74" s="76"/>
      <c r="AN74" s="77"/>
      <c r="AO74" s="115" t="s">
        <v>15</v>
      </c>
      <c r="AP74" s="115"/>
      <c r="AQ74" s="115"/>
      <c r="AR74" s="115"/>
      <c r="AS74" s="115"/>
      <c r="AT74" s="115"/>
      <c r="AU74" s="115"/>
      <c r="AV74" s="115"/>
      <c r="AW74" s="115" t="s">
        <v>16</v>
      </c>
      <c r="AX74" s="115"/>
      <c r="AY74" s="115"/>
      <c r="AZ74" s="115"/>
      <c r="BA74" s="115"/>
      <c r="BB74" s="115"/>
      <c r="BC74" s="115"/>
      <c r="BD74" s="115"/>
      <c r="BE74" s="115" t="s">
        <v>13</v>
      </c>
      <c r="BF74" s="115"/>
      <c r="BG74" s="115"/>
      <c r="BH74" s="115"/>
      <c r="BI74" s="115"/>
      <c r="BJ74" s="115"/>
      <c r="BK74" s="115"/>
      <c r="BL74" s="115"/>
      <c r="BT74" s="44"/>
      <c r="BU74" s="44"/>
      <c r="BV74" s="44"/>
      <c r="BW74" s="44"/>
      <c r="BX74" s="44"/>
      <c r="BY74" s="44"/>
      <c r="BZ74" s="44"/>
    </row>
    <row r="75" spans="1:80" ht="15.75" customHeight="1" x14ac:dyDescent="0.2">
      <c r="A75" s="115">
        <v>1</v>
      </c>
      <c r="B75" s="115"/>
      <c r="C75" s="115"/>
      <c r="D75" s="115"/>
      <c r="E75" s="115"/>
      <c r="F75" s="115"/>
      <c r="G75" s="115">
        <v>2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>
        <v>3</v>
      </c>
      <c r="AA75" s="115"/>
      <c r="AB75" s="115"/>
      <c r="AC75" s="115"/>
      <c r="AD75" s="115"/>
      <c r="AE75" s="115">
        <v>4</v>
      </c>
      <c r="AF75" s="115"/>
      <c r="AG75" s="115"/>
      <c r="AH75" s="115"/>
      <c r="AI75" s="115"/>
      <c r="AJ75" s="115"/>
      <c r="AK75" s="115"/>
      <c r="AL75" s="115"/>
      <c r="AM75" s="115"/>
      <c r="AN75" s="115"/>
      <c r="AO75" s="115">
        <v>5</v>
      </c>
      <c r="AP75" s="115"/>
      <c r="AQ75" s="115"/>
      <c r="AR75" s="115"/>
      <c r="AS75" s="115"/>
      <c r="AT75" s="115"/>
      <c r="AU75" s="115"/>
      <c r="AV75" s="115"/>
      <c r="AW75" s="115">
        <v>6</v>
      </c>
      <c r="AX75" s="115"/>
      <c r="AY75" s="115"/>
      <c r="AZ75" s="115"/>
      <c r="BA75" s="115"/>
      <c r="BB75" s="115"/>
      <c r="BC75" s="115"/>
      <c r="BD75" s="115"/>
      <c r="BE75" s="115">
        <v>7</v>
      </c>
      <c r="BF75" s="115"/>
      <c r="BG75" s="115"/>
      <c r="BH75" s="115"/>
      <c r="BI75" s="115"/>
      <c r="BJ75" s="115"/>
      <c r="BK75" s="115"/>
      <c r="BL75" s="115"/>
      <c r="BT75" s="44"/>
      <c r="BU75" s="44"/>
      <c r="BV75" s="44"/>
      <c r="BW75" s="44"/>
      <c r="BX75" s="44"/>
      <c r="BY75" s="44"/>
      <c r="BZ75" s="44"/>
    </row>
    <row r="76" spans="1:80" ht="21" customHeight="1" x14ac:dyDescent="0.2">
      <c r="A76" s="115"/>
      <c r="B76" s="115"/>
      <c r="C76" s="115"/>
      <c r="D76" s="115"/>
      <c r="E76" s="115"/>
      <c r="F76" s="115"/>
      <c r="G76" s="56" t="s">
        <v>72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81"/>
      <c r="BF76" s="81"/>
      <c r="BG76" s="81"/>
      <c r="BH76" s="81"/>
      <c r="BI76" s="81"/>
      <c r="BJ76" s="81"/>
      <c r="BK76" s="81"/>
      <c r="BL76" s="81"/>
      <c r="BT76" s="44"/>
      <c r="BU76" s="44"/>
      <c r="BV76" s="44"/>
      <c r="BW76" s="44"/>
      <c r="BX76" s="44"/>
      <c r="BY76" s="44"/>
      <c r="BZ76" s="44"/>
    </row>
    <row r="77" spans="1:80" ht="21" customHeight="1" x14ac:dyDescent="0.2">
      <c r="A77" s="115"/>
      <c r="B77" s="115"/>
      <c r="C77" s="115"/>
      <c r="D77" s="115"/>
      <c r="E77" s="115"/>
      <c r="F77" s="115"/>
      <c r="G77" s="145" t="s">
        <v>47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67"/>
      <c r="AP77" s="67"/>
      <c r="AQ77" s="67"/>
      <c r="AR77" s="67"/>
      <c r="AS77" s="67"/>
      <c r="AT77" s="67"/>
      <c r="AU77" s="67"/>
      <c r="AV77" s="67"/>
      <c r="AW77" s="74"/>
      <c r="AX77" s="74"/>
      <c r="AY77" s="74"/>
      <c r="AZ77" s="74"/>
      <c r="BA77" s="74"/>
      <c r="BB77" s="74"/>
      <c r="BC77" s="74"/>
      <c r="BD77" s="74"/>
      <c r="BE77" s="81"/>
      <c r="BF77" s="81"/>
      <c r="BG77" s="81"/>
      <c r="BH77" s="81"/>
      <c r="BI77" s="81"/>
      <c r="BJ77" s="81"/>
      <c r="BK77" s="81"/>
      <c r="BL77" s="81"/>
      <c r="BT77" s="44"/>
      <c r="BU77" s="44"/>
      <c r="BV77" s="44"/>
      <c r="BW77" s="44"/>
      <c r="BX77" s="44"/>
      <c r="BY77" s="44"/>
      <c r="BZ77" s="44"/>
    </row>
    <row r="78" spans="1:80" ht="21" hidden="1" customHeight="1" x14ac:dyDescent="0.2">
      <c r="A78" s="115"/>
      <c r="B78" s="115"/>
      <c r="C78" s="115"/>
      <c r="D78" s="115"/>
      <c r="E78" s="115"/>
      <c r="F78" s="115"/>
      <c r="G78" s="55" t="s">
        <v>65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8" t="s">
        <v>48</v>
      </c>
      <c r="AA78" s="58"/>
      <c r="AB78" s="58"/>
      <c r="AC78" s="58"/>
      <c r="AD78" s="58"/>
      <c r="AE78" s="58" t="s">
        <v>61</v>
      </c>
      <c r="AF78" s="58"/>
      <c r="AG78" s="58"/>
      <c r="AH78" s="58"/>
      <c r="AI78" s="58"/>
      <c r="AJ78" s="58"/>
      <c r="AK78" s="58"/>
      <c r="AL78" s="58"/>
      <c r="AM78" s="58"/>
      <c r="AN78" s="58"/>
      <c r="AO78" s="67"/>
      <c r="AP78" s="67"/>
      <c r="AQ78" s="67"/>
      <c r="AR78" s="67"/>
      <c r="AS78" s="67"/>
      <c r="AT78" s="67"/>
      <c r="AU78" s="67"/>
      <c r="AV78" s="67"/>
      <c r="AW78" s="74">
        <f>SUM(AW79:BD79)</f>
        <v>96120</v>
      </c>
      <c r="AX78" s="74"/>
      <c r="AY78" s="74"/>
      <c r="AZ78" s="74"/>
      <c r="BA78" s="74"/>
      <c r="BB78" s="74"/>
      <c r="BC78" s="74"/>
      <c r="BD78" s="74"/>
      <c r="BE78" s="67">
        <f>AW78</f>
        <v>96120</v>
      </c>
      <c r="BF78" s="67"/>
      <c r="BG78" s="67"/>
      <c r="BH78" s="67"/>
      <c r="BI78" s="67"/>
      <c r="BJ78" s="67"/>
      <c r="BK78" s="67"/>
      <c r="BL78" s="67"/>
      <c r="BT78" s="44"/>
      <c r="BU78" s="44"/>
      <c r="BV78" s="44"/>
      <c r="BW78" s="44"/>
      <c r="BX78" s="44"/>
      <c r="BY78" s="44"/>
      <c r="BZ78" s="44"/>
    </row>
    <row r="79" spans="1:80" ht="33.75" customHeight="1" x14ac:dyDescent="0.2">
      <c r="A79" s="115"/>
      <c r="B79" s="115"/>
      <c r="C79" s="115"/>
      <c r="D79" s="115"/>
      <c r="E79" s="115"/>
      <c r="F79" s="115"/>
      <c r="G79" s="59" t="s">
        <v>71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8" t="s">
        <v>69</v>
      </c>
      <c r="AA79" s="58"/>
      <c r="AB79" s="58"/>
      <c r="AC79" s="58"/>
      <c r="AD79" s="58"/>
      <c r="AE79" s="58" t="s">
        <v>61</v>
      </c>
      <c r="AF79" s="58"/>
      <c r="AG79" s="58"/>
      <c r="AH79" s="58"/>
      <c r="AI79" s="58"/>
      <c r="AJ79" s="58"/>
      <c r="AK79" s="58"/>
      <c r="AL79" s="58"/>
      <c r="AM79" s="58"/>
      <c r="AN79" s="58"/>
      <c r="AO79" s="67"/>
      <c r="AP79" s="67"/>
      <c r="AQ79" s="67"/>
      <c r="AR79" s="67"/>
      <c r="AS79" s="67"/>
      <c r="AT79" s="67"/>
      <c r="AU79" s="67"/>
      <c r="AV79" s="67"/>
      <c r="AW79" s="74">
        <f>AW49</f>
        <v>96120</v>
      </c>
      <c r="AX79" s="74"/>
      <c r="AY79" s="74"/>
      <c r="AZ79" s="74"/>
      <c r="BA79" s="74"/>
      <c r="BB79" s="74"/>
      <c r="BC79" s="74"/>
      <c r="BD79" s="74"/>
      <c r="BE79" s="67">
        <f>AW79</f>
        <v>96120</v>
      </c>
      <c r="BF79" s="67"/>
      <c r="BG79" s="67"/>
      <c r="BH79" s="67"/>
      <c r="BI79" s="67"/>
      <c r="BJ79" s="67"/>
      <c r="BK79" s="67"/>
      <c r="BL79" s="67"/>
      <c r="BT79" s="44"/>
      <c r="BU79" s="44"/>
      <c r="BV79" s="44"/>
      <c r="BW79" s="44"/>
      <c r="BX79" s="44"/>
      <c r="BY79" s="44"/>
      <c r="BZ79" s="44"/>
    </row>
    <row r="80" spans="1:80" ht="18.95" customHeight="1" x14ac:dyDescent="0.2">
      <c r="A80" s="115"/>
      <c r="B80" s="115"/>
      <c r="C80" s="115"/>
      <c r="D80" s="115"/>
      <c r="E80" s="115"/>
      <c r="F80" s="115"/>
      <c r="G80" s="187" t="s">
        <v>68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67"/>
      <c r="AP80" s="67"/>
      <c r="AQ80" s="67"/>
      <c r="AR80" s="67"/>
      <c r="AS80" s="67"/>
      <c r="AT80" s="67"/>
      <c r="AU80" s="67"/>
      <c r="AV80" s="67"/>
      <c r="AW80" s="74"/>
      <c r="AX80" s="74"/>
      <c r="AY80" s="74"/>
      <c r="AZ80" s="74"/>
      <c r="BA80" s="74"/>
      <c r="BB80" s="74"/>
      <c r="BC80" s="74"/>
      <c r="BD80" s="74"/>
      <c r="BE80" s="81"/>
      <c r="BF80" s="81"/>
      <c r="BG80" s="81"/>
      <c r="BH80" s="81"/>
      <c r="BI80" s="81"/>
      <c r="BJ80" s="81"/>
      <c r="BK80" s="81"/>
      <c r="BL80" s="81"/>
      <c r="BT80" s="44"/>
      <c r="BU80" s="44"/>
      <c r="BV80" s="44"/>
      <c r="BW80" s="44"/>
      <c r="BX80" s="44"/>
      <c r="BY80" s="44"/>
      <c r="BZ80" s="44"/>
    </row>
    <row r="81" spans="1:78" ht="18.95" customHeight="1" x14ac:dyDescent="0.2">
      <c r="A81" s="115"/>
      <c r="B81" s="115"/>
      <c r="C81" s="115"/>
      <c r="D81" s="115"/>
      <c r="E81" s="115"/>
      <c r="F81" s="115"/>
      <c r="G81" s="183" t="s">
        <v>79</v>
      </c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58" t="s">
        <v>62</v>
      </c>
      <c r="AA81" s="58"/>
      <c r="AB81" s="58"/>
      <c r="AC81" s="58"/>
      <c r="AD81" s="58"/>
      <c r="AE81" s="58" t="s">
        <v>64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67"/>
      <c r="AP81" s="67"/>
      <c r="AQ81" s="67"/>
      <c r="AR81" s="67"/>
      <c r="AS81" s="67"/>
      <c r="AT81" s="67"/>
      <c r="AU81" s="67"/>
      <c r="AV81" s="67"/>
      <c r="AW81" s="184">
        <v>1</v>
      </c>
      <c r="AX81" s="184"/>
      <c r="AY81" s="184"/>
      <c r="AZ81" s="184"/>
      <c r="BA81" s="184"/>
      <c r="BB81" s="184"/>
      <c r="BC81" s="184"/>
      <c r="BD81" s="184"/>
      <c r="BE81" s="102">
        <f>AW81</f>
        <v>1</v>
      </c>
      <c r="BF81" s="102"/>
      <c r="BG81" s="102"/>
      <c r="BH81" s="102"/>
      <c r="BI81" s="102"/>
      <c r="BJ81" s="102"/>
      <c r="BK81" s="102"/>
      <c r="BL81" s="102"/>
      <c r="BT81" s="44"/>
      <c r="BU81" s="44"/>
      <c r="BV81" s="44"/>
      <c r="BW81" s="44"/>
      <c r="BX81" s="44"/>
      <c r="BY81" s="44"/>
      <c r="BZ81" s="44"/>
    </row>
    <row r="82" spans="1:78" ht="21" customHeight="1" x14ac:dyDescent="0.2">
      <c r="A82" s="115"/>
      <c r="B82" s="115"/>
      <c r="C82" s="115"/>
      <c r="D82" s="115"/>
      <c r="E82" s="115"/>
      <c r="F82" s="115"/>
      <c r="G82" s="187" t="s">
        <v>60</v>
      </c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67"/>
      <c r="AP82" s="67"/>
      <c r="AQ82" s="67"/>
      <c r="AR82" s="67"/>
      <c r="AS82" s="67"/>
      <c r="AT82" s="67"/>
      <c r="AU82" s="67"/>
      <c r="AV82" s="67"/>
      <c r="AW82" s="74"/>
      <c r="AX82" s="74"/>
      <c r="AY82" s="74"/>
      <c r="AZ82" s="74"/>
      <c r="BA82" s="74"/>
      <c r="BB82" s="74"/>
      <c r="BC82" s="74"/>
      <c r="BD82" s="74"/>
      <c r="BE82" s="81"/>
      <c r="BF82" s="81"/>
      <c r="BG82" s="81"/>
      <c r="BH82" s="81"/>
      <c r="BI82" s="81"/>
      <c r="BJ82" s="81"/>
      <c r="BK82" s="81"/>
      <c r="BL82" s="81"/>
      <c r="BT82" s="44"/>
      <c r="BU82" s="44"/>
      <c r="BV82" s="44"/>
      <c r="BW82" s="44"/>
      <c r="BX82" s="44"/>
      <c r="BY82" s="44"/>
      <c r="BZ82" s="44"/>
    </row>
    <row r="83" spans="1:78" ht="32.25" customHeight="1" x14ac:dyDescent="0.2">
      <c r="A83" s="115"/>
      <c r="B83" s="115"/>
      <c r="C83" s="115"/>
      <c r="D83" s="115"/>
      <c r="E83" s="115"/>
      <c r="F83" s="115"/>
      <c r="G83" s="183" t="s">
        <v>80</v>
      </c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58" t="s">
        <v>69</v>
      </c>
      <c r="AA83" s="58"/>
      <c r="AB83" s="58"/>
      <c r="AC83" s="58"/>
      <c r="AD83" s="58"/>
      <c r="AE83" s="58" t="s">
        <v>58</v>
      </c>
      <c r="AF83" s="58"/>
      <c r="AG83" s="58"/>
      <c r="AH83" s="58"/>
      <c r="AI83" s="58"/>
      <c r="AJ83" s="58"/>
      <c r="AK83" s="58"/>
      <c r="AL83" s="58"/>
      <c r="AM83" s="58"/>
      <c r="AN83" s="58"/>
      <c r="AO83" s="67"/>
      <c r="AP83" s="67"/>
      <c r="AQ83" s="67"/>
      <c r="AR83" s="67"/>
      <c r="AS83" s="67"/>
      <c r="AT83" s="67"/>
      <c r="AU83" s="67"/>
      <c r="AV83" s="67"/>
      <c r="AW83" s="74">
        <f>AW79</f>
        <v>96120</v>
      </c>
      <c r="AX83" s="74"/>
      <c r="AY83" s="74"/>
      <c r="AZ83" s="74"/>
      <c r="BA83" s="74"/>
      <c r="BB83" s="74"/>
      <c r="BC83" s="74"/>
      <c r="BD83" s="74"/>
      <c r="BE83" s="67">
        <f>AW83</f>
        <v>96120</v>
      </c>
      <c r="BF83" s="67"/>
      <c r="BG83" s="67"/>
      <c r="BH83" s="67"/>
      <c r="BI83" s="67"/>
      <c r="BJ83" s="67"/>
      <c r="BK83" s="67"/>
      <c r="BL83" s="67"/>
      <c r="BT83" s="44"/>
      <c r="BU83" s="44"/>
      <c r="BV83" s="44"/>
      <c r="BW83" s="44"/>
      <c r="BX83" s="44"/>
      <c r="BY83" s="44"/>
      <c r="BZ83" s="44"/>
    </row>
    <row r="84" spans="1:78" ht="18" customHeight="1" x14ac:dyDescent="0.2">
      <c r="A84" s="115"/>
      <c r="B84" s="115"/>
      <c r="C84" s="115"/>
      <c r="D84" s="115"/>
      <c r="E84" s="115"/>
      <c r="F84" s="115"/>
      <c r="G84" s="145" t="s">
        <v>49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67"/>
      <c r="AP84" s="67"/>
      <c r="AQ84" s="67"/>
      <c r="AR84" s="67"/>
      <c r="AS84" s="67"/>
      <c r="AT84" s="67"/>
      <c r="AU84" s="67"/>
      <c r="AV84" s="67"/>
      <c r="AW84" s="74"/>
      <c r="AX84" s="74"/>
      <c r="AY84" s="74"/>
      <c r="AZ84" s="74"/>
      <c r="BA84" s="74"/>
      <c r="BB84" s="74"/>
      <c r="BC84" s="74"/>
      <c r="BD84" s="74"/>
      <c r="BE84" s="81"/>
      <c r="BF84" s="81"/>
      <c r="BG84" s="81"/>
      <c r="BH84" s="81"/>
      <c r="BI84" s="81"/>
      <c r="BJ84" s="81"/>
      <c r="BK84" s="81"/>
      <c r="BL84" s="81"/>
      <c r="BT84" s="44"/>
      <c r="BU84" s="44"/>
      <c r="BV84" s="44"/>
      <c r="BW84" s="44"/>
      <c r="BX84" s="44"/>
      <c r="BY84" s="44"/>
      <c r="BZ84" s="44"/>
    </row>
    <row r="85" spans="1:78" ht="37.5" customHeight="1" x14ac:dyDescent="0.2">
      <c r="A85" s="115"/>
      <c r="B85" s="115"/>
      <c r="C85" s="115"/>
      <c r="D85" s="115"/>
      <c r="E85" s="115"/>
      <c r="F85" s="115"/>
      <c r="G85" s="59" t="s">
        <v>57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8" t="s">
        <v>50</v>
      </c>
      <c r="AA85" s="58"/>
      <c r="AB85" s="58"/>
      <c r="AC85" s="58"/>
      <c r="AD85" s="58"/>
      <c r="AE85" s="58" t="s">
        <v>58</v>
      </c>
      <c r="AF85" s="58"/>
      <c r="AG85" s="58"/>
      <c r="AH85" s="58"/>
      <c r="AI85" s="58"/>
      <c r="AJ85" s="58"/>
      <c r="AK85" s="58"/>
      <c r="AL85" s="58"/>
      <c r="AM85" s="58"/>
      <c r="AN85" s="58"/>
      <c r="AO85" s="67"/>
      <c r="AP85" s="67"/>
      <c r="AQ85" s="67"/>
      <c r="AR85" s="67"/>
      <c r="AS85" s="67"/>
      <c r="AT85" s="67"/>
      <c r="AU85" s="67"/>
      <c r="AV85" s="67"/>
      <c r="AW85" s="185">
        <f>AW78/55378873.23*100</f>
        <v>0.17356799514644081</v>
      </c>
      <c r="AX85" s="185" t="e">
        <f>#REF!/33361779.74*100</f>
        <v>#REF!</v>
      </c>
      <c r="AY85" s="185" t="e">
        <f>#REF!/55379000*100</f>
        <v>#REF!</v>
      </c>
      <c r="AZ85" s="185" t="e">
        <f>#REF!/33361779.74*100</f>
        <v>#REF!</v>
      </c>
      <c r="BA85" s="185" t="e">
        <f>#REF!/55379000*100</f>
        <v>#REF!</v>
      </c>
      <c r="BB85" s="185" t="e">
        <f>#REF!/33361779.74*100</f>
        <v>#REF!</v>
      </c>
      <c r="BC85" s="185" t="e">
        <f>#REF!/55379000*100</f>
        <v>#REF!</v>
      </c>
      <c r="BD85" s="185" t="e">
        <f>#REF!/33361779.74*100</f>
        <v>#REF!</v>
      </c>
      <c r="BE85" s="81">
        <f>AW85</f>
        <v>0.17356799514644081</v>
      </c>
      <c r="BF85" s="81"/>
      <c r="BG85" s="81"/>
      <c r="BH85" s="81"/>
      <c r="BI85" s="81"/>
      <c r="BJ85" s="81"/>
      <c r="BK85" s="81"/>
      <c r="BL85" s="81"/>
      <c r="BT85" s="44"/>
      <c r="BU85" s="44"/>
      <c r="BV85" s="44"/>
      <c r="BW85" s="44"/>
      <c r="BX85" s="44"/>
      <c r="BY85" s="44"/>
      <c r="BZ85" s="44"/>
    </row>
    <row r="86" spans="1:78" ht="25.5" customHeight="1" x14ac:dyDescent="0.2">
      <c r="A86" s="75"/>
      <c r="B86" s="76"/>
      <c r="C86" s="76"/>
      <c r="D86" s="76"/>
      <c r="E86" s="76"/>
      <c r="F86" s="77"/>
      <c r="G86" s="119" t="s">
        <v>115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1"/>
      <c r="BT86" s="44"/>
      <c r="BU86" s="44"/>
      <c r="BV86" s="44"/>
      <c r="BW86" s="44"/>
      <c r="BX86" s="44"/>
      <c r="BY86" s="44"/>
      <c r="BZ86" s="44"/>
    </row>
    <row r="87" spans="1:78" ht="20.25" customHeight="1" x14ac:dyDescent="0.2">
      <c r="A87" s="82"/>
      <c r="B87" s="83"/>
      <c r="C87" s="83"/>
      <c r="D87" s="83"/>
      <c r="E87" s="83"/>
      <c r="F87" s="84"/>
      <c r="G87" s="85" t="s">
        <v>47</v>
      </c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88"/>
      <c r="AA87" s="88"/>
      <c r="AB87" s="88"/>
      <c r="AC87" s="88"/>
      <c r="AD87" s="88"/>
      <c r="AE87" s="85"/>
      <c r="AF87" s="86"/>
      <c r="AG87" s="86"/>
      <c r="AH87" s="86"/>
      <c r="AI87" s="86"/>
      <c r="AJ87" s="86"/>
      <c r="AK87" s="86"/>
      <c r="AL87" s="86"/>
      <c r="AM87" s="86"/>
      <c r="AN87" s="87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T87" s="44"/>
      <c r="BU87" s="44"/>
      <c r="BV87" s="44"/>
      <c r="BW87" s="44"/>
      <c r="BX87" s="44"/>
      <c r="BY87" s="44"/>
      <c r="BZ87" s="44"/>
    </row>
    <row r="88" spans="1:78" ht="37.5" customHeight="1" x14ac:dyDescent="0.2">
      <c r="A88" s="75"/>
      <c r="B88" s="76"/>
      <c r="C88" s="76"/>
      <c r="D88" s="76"/>
      <c r="E88" s="76"/>
      <c r="F88" s="77"/>
      <c r="G88" s="109" t="s">
        <v>113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58" t="s">
        <v>48</v>
      </c>
      <c r="AA88" s="58"/>
      <c r="AB88" s="58"/>
      <c r="AC88" s="58"/>
      <c r="AD88" s="58"/>
      <c r="AE88" s="64" t="s">
        <v>61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67"/>
      <c r="AP88" s="67"/>
      <c r="AQ88" s="67"/>
      <c r="AR88" s="67"/>
      <c r="AS88" s="67"/>
      <c r="AT88" s="67"/>
      <c r="AU88" s="67"/>
      <c r="AV88" s="67"/>
      <c r="AW88" s="67">
        <f>AW51+AW52+AW53</f>
        <v>2790264</v>
      </c>
      <c r="AX88" s="67"/>
      <c r="AY88" s="67"/>
      <c r="AZ88" s="67"/>
      <c r="BA88" s="67"/>
      <c r="BB88" s="67"/>
      <c r="BC88" s="67"/>
      <c r="BD88" s="67"/>
      <c r="BE88" s="67">
        <f>AO88+AW88</f>
        <v>2790264</v>
      </c>
      <c r="BF88" s="67"/>
      <c r="BG88" s="67"/>
      <c r="BH88" s="67"/>
      <c r="BI88" s="67"/>
      <c r="BJ88" s="67"/>
      <c r="BK88" s="67"/>
      <c r="BL88" s="67"/>
      <c r="BT88" s="44"/>
      <c r="BU88" s="44"/>
      <c r="BV88" s="44"/>
      <c r="BW88" s="44"/>
      <c r="BX88" s="44"/>
      <c r="BY88" s="44"/>
      <c r="BZ88" s="44"/>
    </row>
    <row r="89" spans="1:78" ht="19.5" customHeight="1" x14ac:dyDescent="0.2">
      <c r="A89" s="82"/>
      <c r="B89" s="83"/>
      <c r="C89" s="83"/>
      <c r="D89" s="83"/>
      <c r="E89" s="83"/>
      <c r="F89" s="84"/>
      <c r="G89" s="106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58"/>
      <c r="AA89" s="58"/>
      <c r="AB89" s="58"/>
      <c r="AC89" s="58"/>
      <c r="AD89" s="58"/>
      <c r="AE89" s="64"/>
      <c r="AF89" s="65"/>
      <c r="AG89" s="65"/>
      <c r="AH89" s="65"/>
      <c r="AI89" s="65"/>
      <c r="AJ89" s="65"/>
      <c r="AK89" s="65"/>
      <c r="AL89" s="65"/>
      <c r="AM89" s="65"/>
      <c r="AN89" s="66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T89" s="44"/>
      <c r="BU89" s="44"/>
      <c r="BV89" s="44"/>
      <c r="BW89" s="44"/>
      <c r="BX89" s="44"/>
      <c r="BY89" s="44"/>
      <c r="BZ89" s="44"/>
    </row>
    <row r="90" spans="1:78" ht="35.25" customHeight="1" x14ac:dyDescent="0.2">
      <c r="A90" s="82"/>
      <c r="B90" s="83"/>
      <c r="C90" s="83"/>
      <c r="D90" s="83"/>
      <c r="E90" s="83"/>
      <c r="F90" s="84"/>
      <c r="G90" s="103" t="s">
        <v>112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58" t="s">
        <v>62</v>
      </c>
      <c r="AA90" s="58"/>
      <c r="AB90" s="58"/>
      <c r="AC90" s="58"/>
      <c r="AD90" s="58"/>
      <c r="AE90" s="64" t="s">
        <v>64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73"/>
      <c r="AP90" s="73"/>
      <c r="AQ90" s="73"/>
      <c r="AR90" s="73"/>
      <c r="AS90" s="73"/>
      <c r="AT90" s="73"/>
      <c r="AU90" s="73"/>
      <c r="AV90" s="73"/>
      <c r="AW90" s="102">
        <f>1+2</f>
        <v>3</v>
      </c>
      <c r="AX90" s="102"/>
      <c r="AY90" s="102"/>
      <c r="AZ90" s="102"/>
      <c r="BA90" s="102"/>
      <c r="BB90" s="102"/>
      <c r="BC90" s="102"/>
      <c r="BD90" s="102"/>
      <c r="BE90" s="102">
        <f>AW90</f>
        <v>3</v>
      </c>
      <c r="BF90" s="102"/>
      <c r="BG90" s="102"/>
      <c r="BH90" s="102"/>
      <c r="BI90" s="102"/>
      <c r="BJ90" s="102"/>
      <c r="BK90" s="102"/>
      <c r="BL90" s="102"/>
      <c r="BT90" s="44"/>
      <c r="BU90" s="44"/>
      <c r="BV90" s="44"/>
      <c r="BW90" s="44"/>
      <c r="BX90" s="44"/>
      <c r="BY90" s="44"/>
      <c r="BZ90" s="44"/>
    </row>
    <row r="91" spans="1:78" ht="20.25" customHeight="1" x14ac:dyDescent="0.2">
      <c r="A91" s="82"/>
      <c r="B91" s="83"/>
      <c r="C91" s="83"/>
      <c r="D91" s="83"/>
      <c r="E91" s="83"/>
      <c r="F91" s="84"/>
      <c r="G91" s="106" t="s">
        <v>60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64"/>
      <c r="AA91" s="65"/>
      <c r="AB91" s="65"/>
      <c r="AC91" s="65"/>
      <c r="AD91" s="66"/>
      <c r="AE91" s="64"/>
      <c r="AF91" s="65"/>
      <c r="AG91" s="65"/>
      <c r="AH91" s="65"/>
      <c r="AI91" s="65"/>
      <c r="AJ91" s="65"/>
      <c r="AK91" s="65"/>
      <c r="AL91" s="65"/>
      <c r="AM91" s="65"/>
      <c r="AN91" s="66"/>
      <c r="AO91" s="73"/>
      <c r="AP91" s="73"/>
      <c r="AQ91" s="73"/>
      <c r="AR91" s="73"/>
      <c r="AS91" s="73"/>
      <c r="AT91" s="73"/>
      <c r="AU91" s="73"/>
      <c r="AV91" s="73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T91" s="44"/>
      <c r="BU91" s="44"/>
      <c r="BV91" s="44"/>
      <c r="BW91" s="44"/>
      <c r="BX91" s="44"/>
      <c r="BY91" s="44"/>
      <c r="BZ91" s="44"/>
    </row>
    <row r="92" spans="1:78" ht="36" customHeight="1" x14ac:dyDescent="0.2">
      <c r="A92" s="82"/>
      <c r="B92" s="83"/>
      <c r="C92" s="83"/>
      <c r="D92" s="83"/>
      <c r="E92" s="83"/>
      <c r="F92" s="84"/>
      <c r="G92" s="103" t="s">
        <v>121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58" t="s">
        <v>48</v>
      </c>
      <c r="AA92" s="58"/>
      <c r="AB92" s="58"/>
      <c r="AC92" s="58"/>
      <c r="AD92" s="58"/>
      <c r="AE92" s="64" t="s">
        <v>58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73"/>
      <c r="AP92" s="73"/>
      <c r="AQ92" s="73"/>
      <c r="AR92" s="73"/>
      <c r="AS92" s="73"/>
      <c r="AT92" s="73"/>
      <c r="AU92" s="73"/>
      <c r="AV92" s="73"/>
      <c r="AW92" s="67">
        <f>AW88/AW90</f>
        <v>930088</v>
      </c>
      <c r="AX92" s="67"/>
      <c r="AY92" s="67"/>
      <c r="AZ92" s="67"/>
      <c r="BA92" s="67"/>
      <c r="BB92" s="67"/>
      <c r="BC92" s="67"/>
      <c r="BD92" s="67"/>
      <c r="BE92" s="67">
        <f>AW92</f>
        <v>930088</v>
      </c>
      <c r="BF92" s="67"/>
      <c r="BG92" s="67"/>
      <c r="BH92" s="67"/>
      <c r="BI92" s="67"/>
      <c r="BJ92" s="67"/>
      <c r="BK92" s="67"/>
      <c r="BL92" s="67"/>
      <c r="BT92" s="44"/>
      <c r="BU92" s="44"/>
      <c r="BV92" s="44"/>
      <c r="BW92" s="44"/>
      <c r="BX92" s="44"/>
      <c r="BY92" s="44"/>
      <c r="BZ92" s="44"/>
    </row>
    <row r="93" spans="1:78" ht="19.5" customHeight="1" x14ac:dyDescent="0.2">
      <c r="A93" s="82"/>
      <c r="B93" s="83"/>
      <c r="C93" s="83"/>
      <c r="D93" s="83"/>
      <c r="E93" s="83"/>
      <c r="F93" s="84"/>
      <c r="G93" s="90" t="s">
        <v>49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64"/>
      <c r="AA93" s="65"/>
      <c r="AB93" s="65"/>
      <c r="AC93" s="65"/>
      <c r="AD93" s="66"/>
      <c r="AE93" s="64"/>
      <c r="AF93" s="65"/>
      <c r="AG93" s="65"/>
      <c r="AH93" s="65"/>
      <c r="AI93" s="65"/>
      <c r="AJ93" s="65"/>
      <c r="AK93" s="65"/>
      <c r="AL93" s="65"/>
      <c r="AM93" s="65"/>
      <c r="AN93" s="66"/>
      <c r="AO93" s="93"/>
      <c r="AP93" s="94"/>
      <c r="AQ93" s="94"/>
      <c r="AR93" s="94"/>
      <c r="AS93" s="94"/>
      <c r="AT93" s="94"/>
      <c r="AU93" s="94"/>
      <c r="AV93" s="95"/>
      <c r="AW93" s="96"/>
      <c r="AX93" s="97"/>
      <c r="AY93" s="97"/>
      <c r="AZ93" s="97"/>
      <c r="BA93" s="97"/>
      <c r="BB93" s="97"/>
      <c r="BC93" s="97"/>
      <c r="BD93" s="98"/>
      <c r="BE93" s="96"/>
      <c r="BF93" s="97"/>
      <c r="BG93" s="97"/>
      <c r="BH93" s="97"/>
      <c r="BI93" s="97"/>
      <c r="BJ93" s="97"/>
      <c r="BK93" s="97"/>
      <c r="BL93" s="98"/>
      <c r="BT93" s="44"/>
      <c r="BU93" s="44"/>
      <c r="BV93" s="44"/>
      <c r="BW93" s="44"/>
      <c r="BX93" s="44"/>
      <c r="BY93" s="44"/>
      <c r="BZ93" s="44"/>
    </row>
    <row r="94" spans="1:78" ht="35.25" customHeight="1" x14ac:dyDescent="0.2">
      <c r="A94" s="75">
        <v>0</v>
      </c>
      <c r="B94" s="76"/>
      <c r="C94" s="76"/>
      <c r="D94" s="76"/>
      <c r="E94" s="76"/>
      <c r="F94" s="77"/>
      <c r="G94" s="55" t="s">
        <v>57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8" t="s">
        <v>50</v>
      </c>
      <c r="AA94" s="58"/>
      <c r="AB94" s="58"/>
      <c r="AC94" s="58"/>
      <c r="AD94" s="58"/>
      <c r="AE94" s="64" t="s">
        <v>58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67"/>
      <c r="AP94" s="67"/>
      <c r="AQ94" s="67"/>
      <c r="AR94" s="67"/>
      <c r="AS94" s="67"/>
      <c r="AT94" s="67"/>
      <c r="AU94" s="67"/>
      <c r="AV94" s="67"/>
      <c r="AW94" s="89">
        <f>AW88/9779752.59*100</f>
        <v>28.531028513472855</v>
      </c>
      <c r="AX94" s="89">
        <f>AX90/151003162.73*100</f>
        <v>0</v>
      </c>
      <c r="AY94" s="89">
        <f>AY89/6579752.59*100</f>
        <v>0</v>
      </c>
      <c r="AZ94" s="89">
        <f>AZ90/151003162.73*100</f>
        <v>0</v>
      </c>
      <c r="BA94" s="89">
        <f>BA89/6579752.59*100</f>
        <v>0</v>
      </c>
      <c r="BB94" s="89">
        <f>BB90/151003162.73*100</f>
        <v>0</v>
      </c>
      <c r="BC94" s="89">
        <f>BC89/6579752.59*100</f>
        <v>0</v>
      </c>
      <c r="BD94" s="89">
        <f>BD90/151003162.73*100</f>
        <v>0</v>
      </c>
      <c r="BE94" s="67">
        <f>AO94+AW94</f>
        <v>28.531028513472855</v>
      </c>
      <c r="BF94" s="67"/>
      <c r="BG94" s="67"/>
      <c r="BH94" s="67"/>
      <c r="BI94" s="67"/>
      <c r="BJ94" s="67"/>
      <c r="BK94" s="67"/>
      <c r="BL94" s="67"/>
      <c r="BT94" s="44"/>
      <c r="BU94" s="44"/>
      <c r="BV94" s="44"/>
      <c r="BW94" s="44"/>
      <c r="BX94" s="44"/>
      <c r="BY94" s="44"/>
      <c r="BZ94" s="44"/>
    </row>
    <row r="95" spans="1:78" ht="20.100000000000001" customHeight="1" x14ac:dyDescent="0.2">
      <c r="A95" s="75"/>
      <c r="B95" s="76"/>
      <c r="C95" s="76"/>
      <c r="D95" s="76"/>
      <c r="E95" s="76"/>
      <c r="F95" s="77"/>
      <c r="G95" s="78" t="s">
        <v>114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80"/>
      <c r="BE95" s="81"/>
      <c r="BF95" s="81"/>
      <c r="BG95" s="81"/>
      <c r="BH95" s="81"/>
      <c r="BI95" s="81"/>
      <c r="BJ95" s="81"/>
      <c r="BK95" s="81"/>
      <c r="BL95" s="81"/>
      <c r="BT95" s="44"/>
      <c r="BU95" s="44"/>
      <c r="BV95" s="44"/>
      <c r="BW95" s="44"/>
      <c r="BX95" s="44"/>
      <c r="BY95" s="44"/>
      <c r="BZ95" s="44"/>
    </row>
    <row r="96" spans="1:78" ht="20.100000000000001" customHeight="1" x14ac:dyDescent="0.2">
      <c r="A96" s="82">
        <v>0</v>
      </c>
      <c r="B96" s="83"/>
      <c r="C96" s="83"/>
      <c r="D96" s="83"/>
      <c r="E96" s="83"/>
      <c r="F96" s="84"/>
      <c r="G96" s="85" t="s">
        <v>47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7"/>
      <c r="Z96" s="88"/>
      <c r="AA96" s="88"/>
      <c r="AB96" s="88"/>
      <c r="AC96" s="88"/>
      <c r="AD96" s="88"/>
      <c r="AE96" s="85"/>
      <c r="AF96" s="86"/>
      <c r="AG96" s="86"/>
      <c r="AH96" s="86"/>
      <c r="AI96" s="86"/>
      <c r="AJ96" s="86"/>
      <c r="AK96" s="86"/>
      <c r="AL96" s="86"/>
      <c r="AM96" s="86"/>
      <c r="AN96" s="87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T96" s="44"/>
      <c r="BU96" s="44"/>
      <c r="BV96" s="44"/>
      <c r="BW96" s="44"/>
      <c r="BX96" s="44"/>
      <c r="BY96" s="44"/>
      <c r="BZ96" s="44"/>
    </row>
    <row r="97" spans="1:78" ht="54" customHeight="1" x14ac:dyDescent="0.2">
      <c r="A97" s="75"/>
      <c r="B97" s="76"/>
      <c r="C97" s="76"/>
      <c r="D97" s="76"/>
      <c r="E97" s="76"/>
      <c r="F97" s="77"/>
      <c r="G97" s="99" t="s">
        <v>106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58" t="s">
        <v>48</v>
      </c>
      <c r="AA97" s="58"/>
      <c r="AB97" s="58"/>
      <c r="AC97" s="58"/>
      <c r="AD97" s="58"/>
      <c r="AE97" s="64" t="s">
        <v>61</v>
      </c>
      <c r="AF97" s="65"/>
      <c r="AG97" s="65"/>
      <c r="AH97" s="65"/>
      <c r="AI97" s="65"/>
      <c r="AJ97" s="65"/>
      <c r="AK97" s="65"/>
      <c r="AL97" s="65"/>
      <c r="AM97" s="65"/>
      <c r="AN97" s="66"/>
      <c r="AO97" s="67"/>
      <c r="AP97" s="67"/>
      <c r="AQ97" s="67"/>
      <c r="AR97" s="67"/>
      <c r="AS97" s="67"/>
      <c r="AT97" s="67"/>
      <c r="AU97" s="67"/>
      <c r="AV97" s="67"/>
      <c r="AW97" s="67">
        <f>AW55+AW56+AW57+AW58+AW59</f>
        <v>3501402</v>
      </c>
      <c r="AX97" s="67"/>
      <c r="AY97" s="67"/>
      <c r="AZ97" s="67"/>
      <c r="BA97" s="67"/>
      <c r="BB97" s="67"/>
      <c r="BC97" s="67"/>
      <c r="BD97" s="67"/>
      <c r="BE97" s="67">
        <f>AO97+AW97</f>
        <v>3501402</v>
      </c>
      <c r="BF97" s="67"/>
      <c r="BG97" s="67"/>
      <c r="BH97" s="67"/>
      <c r="BI97" s="67"/>
      <c r="BJ97" s="67"/>
      <c r="BK97" s="67"/>
      <c r="BL97" s="67"/>
      <c r="BT97" s="44"/>
      <c r="BU97" s="44"/>
      <c r="BV97" s="44"/>
      <c r="BW97" s="44"/>
      <c r="BX97" s="44"/>
      <c r="BY97" s="44"/>
      <c r="BZ97" s="44"/>
    </row>
    <row r="98" spans="1:78" ht="21" customHeight="1" x14ac:dyDescent="0.2">
      <c r="A98" s="75"/>
      <c r="B98" s="76"/>
      <c r="C98" s="76"/>
      <c r="D98" s="76"/>
      <c r="E98" s="76"/>
      <c r="F98" s="77"/>
      <c r="G98" s="112" t="s">
        <v>68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4"/>
      <c r="Z98" s="64"/>
      <c r="AA98" s="65"/>
      <c r="AB98" s="65"/>
      <c r="AC98" s="65"/>
      <c r="AD98" s="66"/>
      <c r="AE98" s="64"/>
      <c r="AF98" s="65"/>
      <c r="AG98" s="65"/>
      <c r="AH98" s="65"/>
      <c r="AI98" s="65"/>
      <c r="AJ98" s="65"/>
      <c r="AK98" s="65"/>
      <c r="AL98" s="65"/>
      <c r="AM98" s="65"/>
      <c r="AN98" s="66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T98" s="44"/>
      <c r="BU98" s="44"/>
      <c r="BV98" s="44"/>
      <c r="BW98" s="44"/>
      <c r="BX98" s="44"/>
      <c r="BY98" s="44"/>
      <c r="BZ98" s="44"/>
    </row>
    <row r="99" spans="1:78" ht="64.5" customHeight="1" x14ac:dyDescent="0.2">
      <c r="A99" s="82"/>
      <c r="B99" s="83"/>
      <c r="C99" s="83"/>
      <c r="D99" s="83"/>
      <c r="E99" s="83"/>
      <c r="F99" s="84"/>
      <c r="G99" s="109" t="s">
        <v>108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58" t="s">
        <v>62</v>
      </c>
      <c r="AA99" s="58"/>
      <c r="AB99" s="58"/>
      <c r="AC99" s="58"/>
      <c r="AD99" s="58"/>
      <c r="AE99" s="64" t="s">
        <v>107</v>
      </c>
      <c r="AF99" s="65"/>
      <c r="AG99" s="65"/>
      <c r="AH99" s="65"/>
      <c r="AI99" s="65"/>
      <c r="AJ99" s="65"/>
      <c r="AK99" s="65"/>
      <c r="AL99" s="65"/>
      <c r="AM99" s="65"/>
      <c r="AN99" s="66"/>
      <c r="AO99" s="73"/>
      <c r="AP99" s="73"/>
      <c r="AQ99" s="73"/>
      <c r="AR99" s="73"/>
      <c r="AS99" s="73"/>
      <c r="AT99" s="73"/>
      <c r="AU99" s="73"/>
      <c r="AV99" s="73"/>
      <c r="AW99" s="102">
        <f>5</f>
        <v>5</v>
      </c>
      <c r="AX99" s="102"/>
      <c r="AY99" s="102"/>
      <c r="AZ99" s="102"/>
      <c r="BA99" s="102"/>
      <c r="BB99" s="102"/>
      <c r="BC99" s="102"/>
      <c r="BD99" s="102"/>
      <c r="BE99" s="102">
        <f>AW99</f>
        <v>5</v>
      </c>
      <c r="BF99" s="102"/>
      <c r="BG99" s="102"/>
      <c r="BH99" s="102"/>
      <c r="BI99" s="102"/>
      <c r="BJ99" s="102"/>
      <c r="BK99" s="102"/>
      <c r="BL99" s="102"/>
      <c r="BT99" s="44"/>
      <c r="BU99" s="44"/>
      <c r="BV99" s="44"/>
      <c r="BW99" s="44"/>
      <c r="BX99" s="44"/>
      <c r="BY99" s="44"/>
      <c r="BZ99" s="44"/>
    </row>
    <row r="100" spans="1:78" ht="18.95" customHeight="1" x14ac:dyDescent="0.2">
      <c r="A100" s="82"/>
      <c r="B100" s="83"/>
      <c r="C100" s="83"/>
      <c r="D100" s="83"/>
      <c r="E100" s="83"/>
      <c r="F100" s="84"/>
      <c r="G100" s="106" t="s">
        <v>60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64"/>
      <c r="AA100" s="65"/>
      <c r="AB100" s="65"/>
      <c r="AC100" s="65"/>
      <c r="AD100" s="66"/>
      <c r="AE100" s="64"/>
      <c r="AF100" s="65"/>
      <c r="AG100" s="65"/>
      <c r="AH100" s="65"/>
      <c r="AI100" s="65"/>
      <c r="AJ100" s="65"/>
      <c r="AK100" s="65"/>
      <c r="AL100" s="65"/>
      <c r="AM100" s="65"/>
      <c r="AN100" s="66"/>
      <c r="AO100" s="73"/>
      <c r="AP100" s="73"/>
      <c r="AQ100" s="73"/>
      <c r="AR100" s="73"/>
      <c r="AS100" s="73"/>
      <c r="AT100" s="73"/>
      <c r="AU100" s="73"/>
      <c r="AV100" s="73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T100" s="44"/>
      <c r="BU100" s="44"/>
      <c r="BV100" s="44"/>
      <c r="BW100" s="44"/>
      <c r="BX100" s="44"/>
      <c r="BY100" s="44"/>
      <c r="BZ100" s="44"/>
    </row>
    <row r="101" spans="1:78" ht="56.25" customHeight="1" x14ac:dyDescent="0.2">
      <c r="A101" s="82"/>
      <c r="B101" s="83"/>
      <c r="C101" s="83"/>
      <c r="D101" s="83"/>
      <c r="E101" s="83"/>
      <c r="F101" s="84"/>
      <c r="G101" s="103" t="s">
        <v>109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58" t="s">
        <v>48</v>
      </c>
      <c r="AA101" s="58"/>
      <c r="AB101" s="58"/>
      <c r="AC101" s="58"/>
      <c r="AD101" s="58"/>
      <c r="AE101" s="64" t="s">
        <v>58</v>
      </c>
      <c r="AF101" s="65"/>
      <c r="AG101" s="65"/>
      <c r="AH101" s="65"/>
      <c r="AI101" s="65"/>
      <c r="AJ101" s="65"/>
      <c r="AK101" s="65"/>
      <c r="AL101" s="65"/>
      <c r="AM101" s="65"/>
      <c r="AN101" s="66"/>
      <c r="AO101" s="73"/>
      <c r="AP101" s="73"/>
      <c r="AQ101" s="73"/>
      <c r="AR101" s="73"/>
      <c r="AS101" s="73"/>
      <c r="AT101" s="73"/>
      <c r="AU101" s="73"/>
      <c r="AV101" s="73"/>
      <c r="AW101" s="67">
        <f>AW97/AW99</f>
        <v>700280.4</v>
      </c>
      <c r="AX101" s="67"/>
      <c r="AY101" s="67"/>
      <c r="AZ101" s="67"/>
      <c r="BA101" s="67"/>
      <c r="BB101" s="67"/>
      <c r="BC101" s="67"/>
      <c r="BD101" s="67"/>
      <c r="BE101" s="67">
        <f>AW101</f>
        <v>700280.4</v>
      </c>
      <c r="BF101" s="67"/>
      <c r="BG101" s="67"/>
      <c r="BH101" s="67"/>
      <c r="BI101" s="67"/>
      <c r="BJ101" s="67"/>
      <c r="BK101" s="67"/>
      <c r="BL101" s="67"/>
      <c r="BT101" s="44"/>
      <c r="BU101" s="44"/>
      <c r="BV101" s="44"/>
      <c r="BW101" s="44"/>
      <c r="BX101" s="44"/>
      <c r="BY101" s="44"/>
      <c r="BZ101" s="44"/>
    </row>
    <row r="102" spans="1:78" ht="18.95" customHeight="1" x14ac:dyDescent="0.2">
      <c r="A102" s="61"/>
      <c r="B102" s="62"/>
      <c r="C102" s="62"/>
      <c r="D102" s="62"/>
      <c r="E102" s="62"/>
      <c r="F102" s="63"/>
      <c r="G102" s="60" t="s">
        <v>49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73"/>
      <c r="AP102" s="73"/>
      <c r="AQ102" s="73"/>
      <c r="AR102" s="73"/>
      <c r="AS102" s="73"/>
      <c r="AT102" s="73"/>
      <c r="AU102" s="73"/>
      <c r="AV102" s="73"/>
      <c r="AW102" s="68"/>
      <c r="AX102" s="69"/>
      <c r="AY102" s="69"/>
      <c r="AZ102" s="69"/>
      <c r="BA102" s="69"/>
      <c r="BB102" s="69"/>
      <c r="BC102" s="69"/>
      <c r="BD102" s="69"/>
      <c r="BE102" s="67"/>
      <c r="BF102" s="67"/>
      <c r="BG102" s="67"/>
      <c r="BH102" s="67"/>
      <c r="BI102" s="67"/>
      <c r="BJ102" s="67"/>
      <c r="BK102" s="67"/>
      <c r="BL102" s="67"/>
      <c r="BT102" s="44"/>
      <c r="BU102" s="44"/>
      <c r="BV102" s="44"/>
      <c r="BW102" s="44"/>
      <c r="BX102" s="44"/>
      <c r="BY102" s="44"/>
      <c r="BZ102" s="44"/>
    </row>
    <row r="103" spans="1:78" ht="51" customHeight="1" x14ac:dyDescent="0.2">
      <c r="A103" s="57"/>
      <c r="B103" s="57"/>
      <c r="C103" s="57"/>
      <c r="D103" s="57"/>
      <c r="E103" s="57"/>
      <c r="F103" s="57"/>
      <c r="G103" s="59" t="s">
        <v>116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8" t="s">
        <v>50</v>
      </c>
      <c r="AA103" s="58"/>
      <c r="AB103" s="58"/>
      <c r="AC103" s="58"/>
      <c r="AD103" s="58"/>
      <c r="AE103" s="64" t="s">
        <v>58</v>
      </c>
      <c r="AF103" s="65"/>
      <c r="AG103" s="65"/>
      <c r="AH103" s="65"/>
      <c r="AI103" s="65"/>
      <c r="AJ103" s="65"/>
      <c r="AK103" s="65"/>
      <c r="AL103" s="65"/>
      <c r="AM103" s="65"/>
      <c r="AN103" s="66"/>
      <c r="AO103" s="73"/>
      <c r="AP103" s="73"/>
      <c r="AQ103" s="73"/>
      <c r="AR103" s="73"/>
      <c r="AS103" s="73"/>
      <c r="AT103" s="73"/>
      <c r="AU103" s="73"/>
      <c r="AV103" s="73"/>
      <c r="AW103" s="70">
        <f>100</f>
        <v>100</v>
      </c>
      <c r="AX103" s="71"/>
      <c r="AY103" s="71"/>
      <c r="AZ103" s="71"/>
      <c r="BA103" s="71"/>
      <c r="BB103" s="71"/>
      <c r="BC103" s="71"/>
      <c r="BD103" s="72"/>
      <c r="BE103" s="67">
        <f t="shared" ref="BE103:BE108" si="0">AW103</f>
        <v>100</v>
      </c>
      <c r="BF103" s="67"/>
      <c r="BG103" s="67"/>
      <c r="BH103" s="67"/>
      <c r="BI103" s="67"/>
      <c r="BJ103" s="67"/>
      <c r="BK103" s="67"/>
      <c r="BL103" s="67"/>
      <c r="BT103" s="44"/>
      <c r="BU103" s="44"/>
      <c r="BV103" s="44"/>
      <c r="BW103" s="44"/>
      <c r="BX103" s="44"/>
      <c r="BY103" s="44"/>
      <c r="BZ103" s="44"/>
    </row>
    <row r="104" spans="1:78" ht="66" customHeight="1" x14ac:dyDescent="0.2">
      <c r="A104" s="57"/>
      <c r="B104" s="57"/>
      <c r="C104" s="57"/>
      <c r="D104" s="57"/>
      <c r="E104" s="57"/>
      <c r="F104" s="57"/>
      <c r="G104" s="59" t="s">
        <v>117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8" t="s">
        <v>50</v>
      </c>
      <c r="AA104" s="58"/>
      <c r="AB104" s="58"/>
      <c r="AC104" s="58"/>
      <c r="AD104" s="58"/>
      <c r="AE104" s="64" t="s">
        <v>58</v>
      </c>
      <c r="AF104" s="65"/>
      <c r="AG104" s="65"/>
      <c r="AH104" s="65"/>
      <c r="AI104" s="65"/>
      <c r="AJ104" s="65"/>
      <c r="AK104" s="65"/>
      <c r="AL104" s="65"/>
      <c r="AM104" s="65"/>
      <c r="AN104" s="66"/>
      <c r="AO104" s="73"/>
      <c r="AP104" s="73"/>
      <c r="AQ104" s="73"/>
      <c r="AR104" s="73"/>
      <c r="AS104" s="73"/>
      <c r="AT104" s="73"/>
      <c r="AU104" s="73"/>
      <c r="AV104" s="73"/>
      <c r="AW104" s="70">
        <f>(12294845+AW56)/12818629.11*100</f>
        <v>99.999999141873914</v>
      </c>
      <c r="AX104" s="71"/>
      <c r="AY104" s="71"/>
      <c r="AZ104" s="71"/>
      <c r="BA104" s="71"/>
      <c r="BB104" s="71"/>
      <c r="BC104" s="71"/>
      <c r="BD104" s="72"/>
      <c r="BE104" s="67">
        <f t="shared" si="0"/>
        <v>99.999999141873914</v>
      </c>
      <c r="BF104" s="67"/>
      <c r="BG104" s="67"/>
      <c r="BH104" s="67"/>
      <c r="BI104" s="67"/>
      <c r="BJ104" s="67"/>
      <c r="BK104" s="67"/>
      <c r="BL104" s="67"/>
      <c r="BT104" s="44"/>
      <c r="BU104" s="44"/>
      <c r="BV104" s="44"/>
      <c r="BW104" s="44"/>
      <c r="BX104" s="44"/>
      <c r="BY104" s="44"/>
      <c r="BZ104" s="44"/>
    </row>
    <row r="105" spans="1:78" ht="54" customHeight="1" x14ac:dyDescent="0.2">
      <c r="A105" s="57"/>
      <c r="B105" s="57"/>
      <c r="C105" s="57"/>
      <c r="D105" s="57"/>
      <c r="E105" s="57"/>
      <c r="F105" s="57"/>
      <c r="G105" s="59" t="s">
        <v>118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8" t="s">
        <v>50</v>
      </c>
      <c r="AA105" s="58"/>
      <c r="AB105" s="58"/>
      <c r="AC105" s="58"/>
      <c r="AD105" s="58"/>
      <c r="AE105" s="64" t="s">
        <v>58</v>
      </c>
      <c r="AF105" s="65"/>
      <c r="AG105" s="65"/>
      <c r="AH105" s="65"/>
      <c r="AI105" s="65"/>
      <c r="AJ105" s="65"/>
      <c r="AK105" s="65"/>
      <c r="AL105" s="65"/>
      <c r="AM105" s="65"/>
      <c r="AN105" s="66"/>
      <c r="AO105" s="73"/>
      <c r="AP105" s="73"/>
      <c r="AQ105" s="73"/>
      <c r="AR105" s="73"/>
      <c r="AS105" s="73"/>
      <c r="AT105" s="73"/>
      <c r="AU105" s="73"/>
      <c r="AV105" s="73"/>
      <c r="AW105" s="70">
        <f>(4740400.33+AW57)/5067178.43*100</f>
        <v>99.999998026515129</v>
      </c>
      <c r="AX105" s="71"/>
      <c r="AY105" s="71"/>
      <c r="AZ105" s="71"/>
      <c r="BA105" s="71"/>
      <c r="BB105" s="71"/>
      <c r="BC105" s="71"/>
      <c r="BD105" s="72"/>
      <c r="BE105" s="67">
        <f t="shared" si="0"/>
        <v>99.999998026515129</v>
      </c>
      <c r="BF105" s="67"/>
      <c r="BG105" s="67"/>
      <c r="BH105" s="67"/>
      <c r="BI105" s="67"/>
      <c r="BJ105" s="67"/>
      <c r="BK105" s="67"/>
      <c r="BL105" s="67"/>
      <c r="BT105" s="44"/>
      <c r="BU105" s="44"/>
      <c r="BV105" s="44"/>
      <c r="BW105" s="44"/>
      <c r="BX105" s="44"/>
      <c r="BY105" s="44"/>
      <c r="BZ105" s="44"/>
    </row>
    <row r="106" spans="1:78" ht="62.25" customHeight="1" x14ac:dyDescent="0.2">
      <c r="A106" s="57"/>
      <c r="B106" s="57"/>
      <c r="C106" s="57"/>
      <c r="D106" s="57"/>
      <c r="E106" s="57"/>
      <c r="F106" s="57"/>
      <c r="G106" s="59" t="s">
        <v>119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8" t="s">
        <v>50</v>
      </c>
      <c r="AA106" s="58"/>
      <c r="AB106" s="58"/>
      <c r="AC106" s="58"/>
      <c r="AD106" s="58"/>
      <c r="AE106" s="64" t="s">
        <v>58</v>
      </c>
      <c r="AF106" s="65"/>
      <c r="AG106" s="65"/>
      <c r="AH106" s="65"/>
      <c r="AI106" s="65"/>
      <c r="AJ106" s="65"/>
      <c r="AK106" s="65"/>
      <c r="AL106" s="65"/>
      <c r="AM106" s="65"/>
      <c r="AN106" s="66"/>
      <c r="AO106" s="73"/>
      <c r="AP106" s="73"/>
      <c r="AQ106" s="73"/>
      <c r="AR106" s="73"/>
      <c r="AS106" s="73"/>
      <c r="AT106" s="73"/>
      <c r="AU106" s="73"/>
      <c r="AV106" s="73"/>
      <c r="AW106" s="70">
        <f>(1038210.19+AW58)/2774696*100</f>
        <v>100.00000684759701</v>
      </c>
      <c r="AX106" s="71"/>
      <c r="AY106" s="71"/>
      <c r="AZ106" s="71"/>
      <c r="BA106" s="71"/>
      <c r="BB106" s="71"/>
      <c r="BC106" s="71"/>
      <c r="BD106" s="72"/>
      <c r="BE106" s="67">
        <f t="shared" si="0"/>
        <v>100.00000684759701</v>
      </c>
      <c r="BF106" s="67"/>
      <c r="BG106" s="67"/>
      <c r="BH106" s="67"/>
      <c r="BI106" s="67"/>
      <c r="BJ106" s="67"/>
      <c r="BK106" s="67"/>
      <c r="BL106" s="67"/>
      <c r="BT106" s="44"/>
      <c r="BU106" s="44"/>
      <c r="BV106" s="44"/>
      <c r="BW106" s="44"/>
      <c r="BX106" s="44"/>
      <c r="BY106" s="44"/>
      <c r="BZ106" s="44"/>
    </row>
    <row r="107" spans="1:78" ht="67.5" customHeight="1" x14ac:dyDescent="0.2">
      <c r="A107" s="57"/>
      <c r="B107" s="57"/>
      <c r="C107" s="57"/>
      <c r="D107" s="57"/>
      <c r="E107" s="57"/>
      <c r="F107" s="57"/>
      <c r="G107" s="59" t="s">
        <v>120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8" t="s">
        <v>50</v>
      </c>
      <c r="AA107" s="58"/>
      <c r="AB107" s="58"/>
      <c r="AC107" s="58"/>
      <c r="AD107" s="58"/>
      <c r="AE107" s="64" t="s">
        <v>58</v>
      </c>
      <c r="AF107" s="65"/>
      <c r="AG107" s="65"/>
      <c r="AH107" s="65"/>
      <c r="AI107" s="65"/>
      <c r="AJ107" s="65"/>
      <c r="AK107" s="65"/>
      <c r="AL107" s="65"/>
      <c r="AM107" s="65"/>
      <c r="AN107" s="66"/>
      <c r="AO107" s="73"/>
      <c r="AP107" s="73"/>
      <c r="AQ107" s="73"/>
      <c r="AR107" s="73"/>
      <c r="AS107" s="73"/>
      <c r="AT107" s="73"/>
      <c r="AU107" s="73"/>
      <c r="AV107" s="73"/>
      <c r="AW107" s="70">
        <f>(2914367.36+AW59)/3178721.05*100</f>
        <v>100.00000975234992</v>
      </c>
      <c r="AX107" s="71"/>
      <c r="AY107" s="71"/>
      <c r="AZ107" s="71"/>
      <c r="BA107" s="71"/>
      <c r="BB107" s="71"/>
      <c r="BC107" s="71"/>
      <c r="BD107" s="72"/>
      <c r="BE107" s="67">
        <f t="shared" si="0"/>
        <v>100.00000975234992</v>
      </c>
      <c r="BF107" s="67"/>
      <c r="BG107" s="67"/>
      <c r="BH107" s="67"/>
      <c r="BI107" s="67"/>
      <c r="BJ107" s="67"/>
      <c r="BK107" s="67"/>
      <c r="BL107" s="67"/>
      <c r="BT107" s="44"/>
      <c r="BU107" s="44"/>
      <c r="BV107" s="44"/>
      <c r="BW107" s="44"/>
      <c r="BX107" s="44"/>
      <c r="BY107" s="44"/>
      <c r="BZ107" s="44"/>
    </row>
    <row r="108" spans="1:78" ht="36" customHeight="1" x14ac:dyDescent="0.2">
      <c r="A108" s="57"/>
      <c r="B108" s="57"/>
      <c r="C108" s="57"/>
      <c r="D108" s="57"/>
      <c r="E108" s="57"/>
      <c r="F108" s="57"/>
      <c r="G108" s="55" t="s">
        <v>57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8" t="s">
        <v>50</v>
      </c>
      <c r="AA108" s="58"/>
      <c r="AB108" s="58"/>
      <c r="AC108" s="58"/>
      <c r="AD108" s="58"/>
      <c r="AE108" s="64" t="s">
        <v>58</v>
      </c>
      <c r="AF108" s="65"/>
      <c r="AG108" s="65"/>
      <c r="AH108" s="65"/>
      <c r="AI108" s="65"/>
      <c r="AJ108" s="65"/>
      <c r="AK108" s="65"/>
      <c r="AL108" s="65"/>
      <c r="AM108" s="65"/>
      <c r="AN108" s="66"/>
      <c r="AO108" s="73"/>
      <c r="AP108" s="73"/>
      <c r="AQ108" s="73"/>
      <c r="AR108" s="73"/>
      <c r="AS108" s="73"/>
      <c r="AT108" s="73"/>
      <c r="AU108" s="73"/>
      <c r="AV108" s="73"/>
      <c r="AW108" s="74">
        <f>AW97/583763230.25*100</f>
        <v>0.59979831180879695</v>
      </c>
      <c r="AX108" s="74" t="e">
        <f>#REF!/581556896.25*100</f>
        <v>#REF!</v>
      </c>
      <c r="AY108" s="74" t="e">
        <f>#REF!/581556896.25*100</f>
        <v>#REF!</v>
      </c>
      <c r="AZ108" s="74" t="e">
        <f>#REF!/581556896.25*100</f>
        <v>#REF!</v>
      </c>
      <c r="BA108" s="74" t="e">
        <f>#REF!/581556896.25*100</f>
        <v>#REF!</v>
      </c>
      <c r="BB108" s="74" t="e">
        <f>#REF!/581556896.25*100</f>
        <v>#REF!</v>
      </c>
      <c r="BC108" s="74" t="e">
        <f>#REF!/581556896.25*100</f>
        <v>#REF!</v>
      </c>
      <c r="BD108" s="74" t="e">
        <f>#REF!/581556896.25*100</f>
        <v>#REF!</v>
      </c>
      <c r="BE108" s="67">
        <f t="shared" si="0"/>
        <v>0.59979831180879695</v>
      </c>
      <c r="BF108" s="67"/>
      <c r="BG108" s="67"/>
      <c r="BH108" s="67"/>
      <c r="BI108" s="67"/>
      <c r="BJ108" s="67"/>
      <c r="BK108" s="67"/>
      <c r="BL108" s="67"/>
      <c r="BT108" s="44" t="e">
        <f>#REF!/581556896.25*100</f>
        <v>#REF!</v>
      </c>
      <c r="BU108" s="44"/>
      <c r="BV108" s="44"/>
      <c r="BW108" s="44"/>
      <c r="BX108" s="44"/>
      <c r="BY108" s="44"/>
      <c r="BZ108" s="44"/>
    </row>
    <row r="109" spans="1:78" ht="18.95" customHeight="1" x14ac:dyDescent="0.2">
      <c r="A109" s="28"/>
      <c r="B109" s="28"/>
      <c r="C109" s="28"/>
      <c r="D109" s="28"/>
      <c r="E109" s="28"/>
      <c r="F109" s="28"/>
      <c r="G109" s="4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29"/>
      <c r="AA109" s="29"/>
      <c r="AB109" s="29"/>
      <c r="AC109" s="29"/>
      <c r="AD109" s="29"/>
      <c r="AE109" s="29"/>
      <c r="AF109" s="28"/>
      <c r="AG109" s="28"/>
      <c r="AH109" s="28"/>
      <c r="AI109" s="28"/>
      <c r="AJ109" s="28"/>
      <c r="AK109" s="28"/>
      <c r="AL109" s="28"/>
      <c r="AM109" s="28"/>
      <c r="AN109" s="28"/>
      <c r="AO109" s="30"/>
      <c r="AP109" s="30"/>
      <c r="AQ109" s="30"/>
      <c r="AR109" s="30"/>
      <c r="AS109" s="30"/>
      <c r="AT109" s="30"/>
      <c r="AU109" s="30"/>
      <c r="AV109" s="30"/>
      <c r="AW109" s="48"/>
      <c r="AX109" s="48"/>
      <c r="AY109" s="48"/>
      <c r="AZ109" s="48"/>
      <c r="BA109" s="48"/>
      <c r="BB109" s="48"/>
      <c r="BC109" s="48"/>
      <c r="BD109" s="48"/>
      <c r="BE109" s="30"/>
      <c r="BF109" s="30"/>
      <c r="BG109" s="30"/>
      <c r="BH109" s="30"/>
      <c r="BI109" s="30"/>
      <c r="BJ109" s="30"/>
      <c r="BK109" s="30"/>
      <c r="BL109" s="30"/>
      <c r="BT109" s="44"/>
      <c r="BU109" s="44"/>
      <c r="BV109" s="44"/>
      <c r="BW109" s="44"/>
      <c r="BX109" s="44"/>
      <c r="BY109" s="44"/>
      <c r="BZ109" s="44"/>
    </row>
    <row r="110" spans="1:78" ht="33.75" customHeight="1" x14ac:dyDescent="0.25">
      <c r="A110" s="147" t="s">
        <v>73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5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"/>
      <c r="AO110" s="172" t="s">
        <v>74</v>
      </c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31"/>
      <c r="BI110" s="31"/>
      <c r="BJ110" s="31"/>
      <c r="BK110" s="31"/>
      <c r="BL110" s="31"/>
    </row>
    <row r="111" spans="1:78" ht="15" customHeight="1" x14ac:dyDescent="0.2">
      <c r="W111" s="180" t="s">
        <v>5</v>
      </c>
      <c r="X111" s="180"/>
      <c r="Y111" s="180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80"/>
      <c r="AM111" s="180"/>
      <c r="AO111" s="178" t="s">
        <v>66</v>
      </c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</row>
    <row r="112" spans="1:78" ht="15.75" customHeight="1" x14ac:dyDescent="0.2">
      <c r="A112" s="179" t="s">
        <v>3</v>
      </c>
      <c r="B112" s="179"/>
      <c r="C112" s="179"/>
      <c r="D112" s="179"/>
      <c r="E112" s="179"/>
      <c r="F112" s="179"/>
    </row>
    <row r="113" spans="1:59" ht="19.5" customHeight="1" x14ac:dyDescent="0.2">
      <c r="A113" s="174" t="s">
        <v>52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</row>
    <row r="114" spans="1:59" x14ac:dyDescent="0.2">
      <c r="A114" s="35" t="s">
        <v>30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</row>
    <row r="115" spans="1:59" ht="6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59" ht="21.75" customHeight="1" x14ac:dyDescent="0.25">
      <c r="A116" s="177" t="s">
        <v>76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52"/>
      <c r="X116" s="52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"/>
      <c r="AO116" s="146" t="s">
        <v>75</v>
      </c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</row>
    <row r="117" spans="1:59" ht="13.5" customHeight="1" x14ac:dyDescent="0.2">
      <c r="W117" s="181" t="s">
        <v>5</v>
      </c>
      <c r="X117" s="181"/>
      <c r="Y117" s="181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1"/>
      <c r="AM117" s="181"/>
      <c r="AN117" s="34"/>
      <c r="AO117" s="178" t="s">
        <v>66</v>
      </c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</row>
    <row r="118" spans="1:59" ht="15" customHeight="1" x14ac:dyDescent="0.2">
      <c r="A118" s="176">
        <f>AO7</f>
        <v>45377</v>
      </c>
      <c r="B118" s="176"/>
      <c r="C118" s="176"/>
      <c r="D118" s="176"/>
      <c r="E118" s="176"/>
      <c r="F118" s="176"/>
      <c r="G118" s="176"/>
      <c r="H118" s="176"/>
    </row>
    <row r="119" spans="1:59" ht="14.25" customHeight="1" x14ac:dyDescent="0.2">
      <c r="A119" s="175" t="s">
        <v>28</v>
      </c>
      <c r="B119" s="175"/>
      <c r="C119" s="175"/>
      <c r="D119" s="175"/>
      <c r="E119" s="175"/>
      <c r="F119" s="175"/>
      <c r="G119" s="175"/>
      <c r="H119" s="175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59" ht="15" customHeight="1" x14ac:dyDescent="0.2">
      <c r="A120" s="1" t="s">
        <v>29</v>
      </c>
    </row>
  </sheetData>
  <mergeCells count="416">
    <mergeCell ref="AO83:AV83"/>
    <mergeCell ref="AW83:BD83"/>
    <mergeCell ref="G83:Y83"/>
    <mergeCell ref="G79:Y79"/>
    <mergeCell ref="AW79:BD79"/>
    <mergeCell ref="Z79:AD79"/>
    <mergeCell ref="AO80:AV80"/>
    <mergeCell ref="AO82:AV82"/>
    <mergeCell ref="AW82:BD82"/>
    <mergeCell ref="Z82:AD82"/>
    <mergeCell ref="A80:F80"/>
    <mergeCell ref="A78:F78"/>
    <mergeCell ref="A77:F77"/>
    <mergeCell ref="A74:F74"/>
    <mergeCell ref="A79:F79"/>
    <mergeCell ref="AE83:AN83"/>
    <mergeCell ref="G80:Y80"/>
    <mergeCell ref="Z80:AD80"/>
    <mergeCell ref="AE80:AN80"/>
    <mergeCell ref="G82:Y82"/>
    <mergeCell ref="Z85:AD85"/>
    <mergeCell ref="AE85:AN85"/>
    <mergeCell ref="AO85:AV85"/>
    <mergeCell ref="AO47:AV47"/>
    <mergeCell ref="D67:AN67"/>
    <mergeCell ref="D64:AN65"/>
    <mergeCell ref="D66:AN66"/>
    <mergeCell ref="D70:AN70"/>
    <mergeCell ref="A83:F83"/>
    <mergeCell ref="A81:F81"/>
    <mergeCell ref="BE82:BL82"/>
    <mergeCell ref="AW85:BD85"/>
    <mergeCell ref="BE85:BL85"/>
    <mergeCell ref="G84:Y84"/>
    <mergeCell ref="Z84:AD84"/>
    <mergeCell ref="AE84:AN84"/>
    <mergeCell ref="AO84:AV84"/>
    <mergeCell ref="AW84:BD84"/>
    <mergeCell ref="BE84:BL84"/>
    <mergeCell ref="G85:Y85"/>
    <mergeCell ref="AE79:AN79"/>
    <mergeCell ref="AO79:AV79"/>
    <mergeCell ref="BE80:BL80"/>
    <mergeCell ref="AW80:BD80"/>
    <mergeCell ref="AE82:AN82"/>
    <mergeCell ref="G81:Y81"/>
    <mergeCell ref="Z81:AD81"/>
    <mergeCell ref="AE81:AN81"/>
    <mergeCell ref="AO81:AV81"/>
    <mergeCell ref="AW81:BD81"/>
    <mergeCell ref="AO78:AV78"/>
    <mergeCell ref="AW78:BD78"/>
    <mergeCell ref="BE81:BL81"/>
    <mergeCell ref="BE78:BL78"/>
    <mergeCell ref="BE79:BL79"/>
    <mergeCell ref="BE77:BL77"/>
    <mergeCell ref="AW74:BD74"/>
    <mergeCell ref="BE75:BL75"/>
    <mergeCell ref="G76:BD76"/>
    <mergeCell ref="BE76:BL76"/>
    <mergeCell ref="G77:Y77"/>
    <mergeCell ref="Z77:AD77"/>
    <mergeCell ref="AE77:AN77"/>
    <mergeCell ref="AO77:AV77"/>
    <mergeCell ref="AW77:BD77"/>
    <mergeCell ref="G75:Y75"/>
    <mergeCell ref="G39:BL39"/>
    <mergeCell ref="BE74:BL74"/>
    <mergeCell ref="AE75:AN75"/>
    <mergeCell ref="AO75:AV75"/>
    <mergeCell ref="AW75:BD75"/>
    <mergeCell ref="A76:F76"/>
    <mergeCell ref="G74:Y74"/>
    <mergeCell ref="Z74:AD74"/>
    <mergeCell ref="AE74:AN74"/>
    <mergeCell ref="AO74:AV74"/>
    <mergeCell ref="A39:F39"/>
    <mergeCell ref="BE47:BL47"/>
    <mergeCell ref="BE48:BL48"/>
    <mergeCell ref="BE49:BL49"/>
    <mergeCell ref="BE60:BL60"/>
    <mergeCell ref="AW47:BD47"/>
    <mergeCell ref="AW48:BD48"/>
    <mergeCell ref="AW49:BD49"/>
    <mergeCell ref="AW60:BD60"/>
    <mergeCell ref="BE45:BL46"/>
    <mergeCell ref="A119:H119"/>
    <mergeCell ref="A118:H118"/>
    <mergeCell ref="A116:V116"/>
    <mergeCell ref="AO117:BG117"/>
    <mergeCell ref="AO111:BG111"/>
    <mergeCell ref="A112:F112"/>
    <mergeCell ref="AO116:BG116"/>
    <mergeCell ref="W111:AM111"/>
    <mergeCell ref="W117:AM117"/>
    <mergeCell ref="A30:F30"/>
    <mergeCell ref="BD22:BL22"/>
    <mergeCell ref="BE20:BL20"/>
    <mergeCell ref="G29:BL29"/>
    <mergeCell ref="AS22:BC22"/>
    <mergeCell ref="A113:V113"/>
    <mergeCell ref="A72:BL72"/>
    <mergeCell ref="A70:C70"/>
    <mergeCell ref="A64:C65"/>
    <mergeCell ref="A67:C67"/>
    <mergeCell ref="AA19:AI19"/>
    <mergeCell ref="B20:L20"/>
    <mergeCell ref="N20:Y20"/>
    <mergeCell ref="B16:L16"/>
    <mergeCell ref="B14:L14"/>
    <mergeCell ref="AO110:BG110"/>
    <mergeCell ref="T23:W23"/>
    <mergeCell ref="N19:Y19"/>
    <mergeCell ref="N16:AS16"/>
    <mergeCell ref="A25:BL25"/>
    <mergeCell ref="A47:C47"/>
    <mergeCell ref="AO1:BL1"/>
    <mergeCell ref="BE19:BL19"/>
    <mergeCell ref="AO2:BL2"/>
    <mergeCell ref="AO6:BF6"/>
    <mergeCell ref="AO4:BL4"/>
    <mergeCell ref="AO7:AU7"/>
    <mergeCell ref="A11:BL11"/>
    <mergeCell ref="B13:L13"/>
    <mergeCell ref="A28:BL28"/>
    <mergeCell ref="AO3:BL3"/>
    <mergeCell ref="A43:AZ43"/>
    <mergeCell ref="AK19:BC19"/>
    <mergeCell ref="AK20:BC20"/>
    <mergeCell ref="A23:H23"/>
    <mergeCell ref="A26:BL26"/>
    <mergeCell ref="AA20:AI20"/>
    <mergeCell ref="A36:BL36"/>
    <mergeCell ref="A34:BL34"/>
    <mergeCell ref="A29:F29"/>
    <mergeCell ref="A45:C46"/>
    <mergeCell ref="BE44:BL44"/>
    <mergeCell ref="AW45:BD46"/>
    <mergeCell ref="AO45:AV46"/>
    <mergeCell ref="U22:AD22"/>
    <mergeCell ref="AO5:BL5"/>
    <mergeCell ref="G30:BL30"/>
    <mergeCell ref="A31:F31"/>
    <mergeCell ref="A33:BL33"/>
    <mergeCell ref="G31:BL31"/>
    <mergeCell ref="AE22:AR22"/>
    <mergeCell ref="I23:S23"/>
    <mergeCell ref="A22:T22"/>
    <mergeCell ref="G38:BL38"/>
    <mergeCell ref="G37:BL37"/>
    <mergeCell ref="AU13:BB13"/>
    <mergeCell ref="A37:F37"/>
    <mergeCell ref="B19:L19"/>
    <mergeCell ref="B17:L17"/>
    <mergeCell ref="AU14:BB14"/>
    <mergeCell ref="A48:C48"/>
    <mergeCell ref="Z83:AD83"/>
    <mergeCell ref="AW7:BF7"/>
    <mergeCell ref="N13:AS13"/>
    <mergeCell ref="N14:AS14"/>
    <mergeCell ref="AU17:BB17"/>
    <mergeCell ref="AU16:BB16"/>
    <mergeCell ref="A38:F38"/>
    <mergeCell ref="N17:AS17"/>
    <mergeCell ref="A10:BL10"/>
    <mergeCell ref="BE63:BL63"/>
    <mergeCell ref="A110:X110"/>
    <mergeCell ref="BE83:BL83"/>
    <mergeCell ref="A62:BL62"/>
    <mergeCell ref="A49:C49"/>
    <mergeCell ref="A60:C60"/>
    <mergeCell ref="A66:C66"/>
    <mergeCell ref="BE64:BL65"/>
    <mergeCell ref="BE66:BL66"/>
    <mergeCell ref="BE67:BL67"/>
    <mergeCell ref="AO49:AV49"/>
    <mergeCell ref="AO60:AV60"/>
    <mergeCell ref="D45:AN46"/>
    <mergeCell ref="D47:AN47"/>
    <mergeCell ref="D48:AN48"/>
    <mergeCell ref="D49:AN49"/>
    <mergeCell ref="D60:AN60"/>
    <mergeCell ref="AO55:AV55"/>
    <mergeCell ref="AO56:AV56"/>
    <mergeCell ref="D53:AN53"/>
    <mergeCell ref="BE70:BL70"/>
    <mergeCell ref="AW64:BD65"/>
    <mergeCell ref="AW66:BD66"/>
    <mergeCell ref="AW67:BD67"/>
    <mergeCell ref="AW70:BD70"/>
    <mergeCell ref="AO64:AV65"/>
    <mergeCell ref="AO66:AV66"/>
    <mergeCell ref="AO67:AV67"/>
    <mergeCell ref="AO70:AV70"/>
    <mergeCell ref="BE69:BL69"/>
    <mergeCell ref="A40:F40"/>
    <mergeCell ref="A41:F41"/>
    <mergeCell ref="G40:BL40"/>
    <mergeCell ref="G41:BL41"/>
    <mergeCell ref="A50:C50"/>
    <mergeCell ref="D50:AN50"/>
    <mergeCell ref="AO50:AV50"/>
    <mergeCell ref="AW50:BD50"/>
    <mergeCell ref="BE50:BL50"/>
    <mergeCell ref="AO48:AV48"/>
    <mergeCell ref="A51:C51"/>
    <mergeCell ref="D51:AN51"/>
    <mergeCell ref="AO51:AV51"/>
    <mergeCell ref="AW51:BD51"/>
    <mergeCell ref="BE51:BL51"/>
    <mergeCell ref="A52:C52"/>
    <mergeCell ref="BE52:BL52"/>
    <mergeCell ref="D52:AN52"/>
    <mergeCell ref="AO52:AV52"/>
    <mergeCell ref="AW52:BD52"/>
    <mergeCell ref="AW53:BD53"/>
    <mergeCell ref="BE53:BL53"/>
    <mergeCell ref="A54:C54"/>
    <mergeCell ref="D54:AN54"/>
    <mergeCell ref="AO54:AV54"/>
    <mergeCell ref="AW54:BD54"/>
    <mergeCell ref="BE54:BL54"/>
    <mergeCell ref="A53:C53"/>
    <mergeCell ref="A87:F87"/>
    <mergeCell ref="A75:F75"/>
    <mergeCell ref="A85:F85"/>
    <mergeCell ref="A84:F84"/>
    <mergeCell ref="A82:F82"/>
    <mergeCell ref="AO53:AV53"/>
    <mergeCell ref="Z75:AD75"/>
    <mergeCell ref="G78:Y78"/>
    <mergeCell ref="Z78:AD78"/>
    <mergeCell ref="AE78:AN78"/>
    <mergeCell ref="D55:AN55"/>
    <mergeCell ref="D56:AN56"/>
    <mergeCell ref="D57:AN57"/>
    <mergeCell ref="D58:AN58"/>
    <mergeCell ref="D59:AN59"/>
    <mergeCell ref="A55:C55"/>
    <mergeCell ref="A56:C56"/>
    <mergeCell ref="A57:C57"/>
    <mergeCell ref="A58:C58"/>
    <mergeCell ref="A59:C59"/>
    <mergeCell ref="AO58:AV58"/>
    <mergeCell ref="AO59:AV59"/>
    <mergeCell ref="AW55:BD55"/>
    <mergeCell ref="AW56:BD56"/>
    <mergeCell ref="AW57:BD57"/>
    <mergeCell ref="AW58:BD58"/>
    <mergeCell ref="AW59:BD59"/>
    <mergeCell ref="A86:F86"/>
    <mergeCell ref="G86:BL86"/>
    <mergeCell ref="BE55:BL55"/>
    <mergeCell ref="BE56:BL56"/>
    <mergeCell ref="BE57:BL57"/>
    <mergeCell ref="BE58:BL58"/>
    <mergeCell ref="BE59:BL59"/>
    <mergeCell ref="A68:C68"/>
    <mergeCell ref="BE68:BL68"/>
    <mergeCell ref="AO57:AV57"/>
    <mergeCell ref="A69:C69"/>
    <mergeCell ref="D68:AN68"/>
    <mergeCell ref="D69:AN69"/>
    <mergeCell ref="AO68:AV68"/>
    <mergeCell ref="AO69:AV69"/>
    <mergeCell ref="AW68:BD68"/>
    <mergeCell ref="AW69:BD69"/>
    <mergeCell ref="G87:Y87"/>
    <mergeCell ref="Z87:AD87"/>
    <mergeCell ref="AE87:AN87"/>
    <mergeCell ref="AO87:AV87"/>
    <mergeCell ref="AW87:BD87"/>
    <mergeCell ref="BE87:BL87"/>
    <mergeCell ref="BE89:BL89"/>
    <mergeCell ref="A88:F88"/>
    <mergeCell ref="G88:Y88"/>
    <mergeCell ref="Z88:AD88"/>
    <mergeCell ref="AE88:AN88"/>
    <mergeCell ref="AO88:AV88"/>
    <mergeCell ref="AW88:BD88"/>
    <mergeCell ref="BE88:BL88"/>
    <mergeCell ref="BE98:BL98"/>
    <mergeCell ref="Z100:AD100"/>
    <mergeCell ref="AE100:AN100"/>
    <mergeCell ref="AO100:AV100"/>
    <mergeCell ref="AW100:BD100"/>
    <mergeCell ref="BE100:BL100"/>
    <mergeCell ref="AW99:BD99"/>
    <mergeCell ref="BE99:BL99"/>
    <mergeCell ref="Z99:AD99"/>
    <mergeCell ref="AE99:AN99"/>
    <mergeCell ref="G98:Y98"/>
    <mergeCell ref="A98:F98"/>
    <mergeCell ref="Z98:AD98"/>
    <mergeCell ref="AE98:AN98"/>
    <mergeCell ref="AO98:AV98"/>
    <mergeCell ref="AW98:BD98"/>
    <mergeCell ref="AW90:BD90"/>
    <mergeCell ref="A89:F89"/>
    <mergeCell ref="G89:Y89"/>
    <mergeCell ref="Z89:AD89"/>
    <mergeCell ref="AE89:AN89"/>
    <mergeCell ref="AO89:AV89"/>
    <mergeCell ref="AW89:BD89"/>
    <mergeCell ref="A100:F100"/>
    <mergeCell ref="G100:Y100"/>
    <mergeCell ref="BE90:BL90"/>
    <mergeCell ref="A90:F90"/>
    <mergeCell ref="G90:Y90"/>
    <mergeCell ref="Z90:AD90"/>
    <mergeCell ref="AE90:AN90"/>
    <mergeCell ref="AO90:AV90"/>
    <mergeCell ref="A99:F99"/>
    <mergeCell ref="G99:Y99"/>
    <mergeCell ref="AO99:AV99"/>
    <mergeCell ref="AE103:AN103"/>
    <mergeCell ref="AO103:AV103"/>
    <mergeCell ref="G103:Y103"/>
    <mergeCell ref="A101:F101"/>
    <mergeCell ref="G101:Y101"/>
    <mergeCell ref="Z101:AD101"/>
    <mergeCell ref="AE101:AN101"/>
    <mergeCell ref="AO101:AV101"/>
    <mergeCell ref="Z103:AD103"/>
    <mergeCell ref="G91:Y91"/>
    <mergeCell ref="Z91:AD91"/>
    <mergeCell ref="AE91:AN91"/>
    <mergeCell ref="AO91:AV91"/>
    <mergeCell ref="AW91:BD91"/>
    <mergeCell ref="Z107:AD107"/>
    <mergeCell ref="G106:Y106"/>
    <mergeCell ref="G104:Y104"/>
    <mergeCell ref="G105:Y105"/>
    <mergeCell ref="AE106:AN106"/>
    <mergeCell ref="BE97:BL97"/>
    <mergeCell ref="BE91:BL91"/>
    <mergeCell ref="BE92:BL92"/>
    <mergeCell ref="A92:F92"/>
    <mergeCell ref="G92:Y92"/>
    <mergeCell ref="Z92:AD92"/>
    <mergeCell ref="AE92:AN92"/>
    <mergeCell ref="AO92:AV92"/>
    <mergeCell ref="AW92:BD92"/>
    <mergeCell ref="A91:F91"/>
    <mergeCell ref="AW96:BD96"/>
    <mergeCell ref="BE93:BL93"/>
    <mergeCell ref="BE96:BL96"/>
    <mergeCell ref="A93:F93"/>
    <mergeCell ref="A97:F97"/>
    <mergeCell ref="G97:Y97"/>
    <mergeCell ref="Z97:AD97"/>
    <mergeCell ref="AE97:AN97"/>
    <mergeCell ref="AO97:AV97"/>
    <mergeCell ref="AW97:BD97"/>
    <mergeCell ref="G94:Y94"/>
    <mergeCell ref="Z94:AD94"/>
    <mergeCell ref="AE94:AN94"/>
    <mergeCell ref="AO94:AV94"/>
    <mergeCell ref="AW94:BD94"/>
    <mergeCell ref="G93:Y93"/>
    <mergeCell ref="Z93:AD93"/>
    <mergeCell ref="AE93:AN93"/>
    <mergeCell ref="AO93:AV93"/>
    <mergeCell ref="AW93:BD93"/>
    <mergeCell ref="BE94:BL94"/>
    <mergeCell ref="A95:F95"/>
    <mergeCell ref="G95:BD95"/>
    <mergeCell ref="BE95:BL95"/>
    <mergeCell ref="A96:F96"/>
    <mergeCell ref="G96:Y96"/>
    <mergeCell ref="Z96:AD96"/>
    <mergeCell ref="AE96:AN96"/>
    <mergeCell ref="AO96:AV96"/>
    <mergeCell ref="A94:F94"/>
    <mergeCell ref="AO107:AV107"/>
    <mergeCell ref="AO108:AV108"/>
    <mergeCell ref="AE105:AN105"/>
    <mergeCell ref="AW107:BD107"/>
    <mergeCell ref="AE108:AN108"/>
    <mergeCell ref="AW106:BD106"/>
    <mergeCell ref="BE108:BL108"/>
    <mergeCell ref="AW101:BD101"/>
    <mergeCell ref="A108:F108"/>
    <mergeCell ref="Z102:AD102"/>
    <mergeCell ref="AE102:AN102"/>
    <mergeCell ref="AO102:AV102"/>
    <mergeCell ref="AO104:AV104"/>
    <mergeCell ref="AW108:BD108"/>
    <mergeCell ref="AO105:AV105"/>
    <mergeCell ref="AO106:AV106"/>
    <mergeCell ref="AW103:BD103"/>
    <mergeCell ref="AW104:BD104"/>
    <mergeCell ref="AW105:BD105"/>
    <mergeCell ref="BE101:BL101"/>
    <mergeCell ref="BE106:BL106"/>
    <mergeCell ref="BE107:BL107"/>
    <mergeCell ref="G102:Y102"/>
    <mergeCell ref="A102:F102"/>
    <mergeCell ref="AE107:AN107"/>
    <mergeCell ref="BE102:BL102"/>
    <mergeCell ref="BE103:BL103"/>
    <mergeCell ref="BE104:BL104"/>
    <mergeCell ref="BE105:BL105"/>
    <mergeCell ref="A103:F103"/>
    <mergeCell ref="AE104:AN104"/>
    <mergeCell ref="AW102:BD102"/>
    <mergeCell ref="G108:Y108"/>
    <mergeCell ref="A104:F104"/>
    <mergeCell ref="A105:F105"/>
    <mergeCell ref="A106:F106"/>
    <mergeCell ref="A107:F107"/>
    <mergeCell ref="Z108:AD108"/>
    <mergeCell ref="Z106:AD106"/>
    <mergeCell ref="G107:Y107"/>
    <mergeCell ref="Z104:AD104"/>
    <mergeCell ref="Z105:AD105"/>
  </mergeCells>
  <phoneticPr fontId="0" type="noConversion"/>
  <conditionalFormatting sqref="D60 G73:G109">
    <cfRule type="cellIs" dxfId="34" priority="405" stopIfTrue="1" operator="equal">
      <formula>#REF!</formula>
    </cfRule>
  </conditionalFormatting>
  <conditionalFormatting sqref="A73:F109">
    <cfRule type="cellIs" dxfId="33" priority="406" stopIfTrue="1" operator="equal">
      <formula>0</formula>
    </cfRule>
  </conditionalFormatting>
  <conditionalFormatting sqref="G100:G101 G91:G92 D48:D54">
    <cfRule type="cellIs" dxfId="32" priority="578" stopIfTrue="1" operator="equal">
      <formula>#REF!</formula>
    </cfRule>
  </conditionalFormatting>
  <conditionalFormatting sqref="G74 G79">
    <cfRule type="cellIs" dxfId="31" priority="650" stopIfTrue="1" operator="equal">
      <formula>#REF!</formula>
    </cfRule>
  </conditionalFormatting>
  <conditionalFormatting sqref="G93 G89:G90 G81">
    <cfRule type="cellIs" dxfId="30" priority="757" stopIfTrue="1" operator="equal">
      <formula>#REF!</formula>
    </cfRule>
  </conditionalFormatting>
  <conditionalFormatting sqref="G83 G80:G81">
    <cfRule type="cellIs" dxfId="29" priority="822" stopIfTrue="1" operator="equal">
      <formula>#REF!</formula>
    </cfRule>
  </conditionalFormatting>
  <conditionalFormatting sqref="G80:G83">
    <cfRule type="cellIs" dxfId="28" priority="298" stopIfTrue="1" operator="equal">
      <formula>#REF!</formula>
    </cfRule>
  </conditionalFormatting>
  <conditionalFormatting sqref="D48:D54">
    <cfRule type="cellIs" dxfId="27" priority="297" stopIfTrue="1" operator="equal">
      <formula>#REF!</formula>
    </cfRule>
  </conditionalFormatting>
  <conditionalFormatting sqref="G84">
    <cfRule type="cellIs" dxfId="26" priority="275" stopIfTrue="1" operator="equal">
      <formula>#REF!</formula>
    </cfRule>
  </conditionalFormatting>
  <conditionalFormatting sqref="G77:G79 G97">
    <cfRule type="cellIs" dxfId="25" priority="160" stopIfTrue="1" operator="equal">
      <formula>$G76</formula>
    </cfRule>
  </conditionalFormatting>
  <conditionalFormatting sqref="G79">
    <cfRule type="cellIs" dxfId="24" priority="159" stopIfTrue="1" operator="equal">
      <formula>$G77</formula>
    </cfRule>
  </conditionalFormatting>
  <conditionalFormatting sqref="G79">
    <cfRule type="cellIs" dxfId="23" priority="154" stopIfTrue="1" operator="equal">
      <formula>$G76</formula>
    </cfRule>
  </conditionalFormatting>
  <conditionalFormatting sqref="G84">
    <cfRule type="cellIs" dxfId="22" priority="152" stopIfTrue="1" operator="equal">
      <formula>$G77</formula>
    </cfRule>
  </conditionalFormatting>
  <conditionalFormatting sqref="G82">
    <cfRule type="cellIs" dxfId="21" priority="151" stopIfTrue="1" operator="equal">
      <formula>$G77</formula>
    </cfRule>
  </conditionalFormatting>
  <conditionalFormatting sqref="G75:G76">
    <cfRule type="cellIs" dxfId="20" priority="150" stopIfTrue="1" operator="equal">
      <formula>$G74</formula>
    </cfRule>
  </conditionalFormatting>
  <conditionalFormatting sqref="G78:L78">
    <cfRule type="cellIs" dxfId="19" priority="147" stopIfTrue="1" operator="equal">
      <formula>$G77</formula>
    </cfRule>
  </conditionalFormatting>
  <conditionalFormatting sqref="G78">
    <cfRule type="cellIs" dxfId="18" priority="146" stopIfTrue="1" operator="equal">
      <formula>$G76</formula>
    </cfRule>
  </conditionalFormatting>
  <conditionalFormatting sqref="G79">
    <cfRule type="cellIs" dxfId="17" priority="138" stopIfTrue="1" operator="equal">
      <formula>$G81</formula>
    </cfRule>
  </conditionalFormatting>
  <conditionalFormatting sqref="G81">
    <cfRule type="cellIs" dxfId="16" priority="136" stopIfTrue="1" operator="equal">
      <formula>$G74</formula>
    </cfRule>
  </conditionalFormatting>
  <conditionalFormatting sqref="G79">
    <cfRule type="cellIs" dxfId="15" priority="132" stopIfTrue="1" operator="equal">
      <formula>$G75</formula>
    </cfRule>
  </conditionalFormatting>
  <conditionalFormatting sqref="G100 G91">
    <cfRule type="cellIs" dxfId="14" priority="57" stopIfTrue="1" operator="equal">
      <formula>#REF!</formula>
    </cfRule>
  </conditionalFormatting>
  <conditionalFormatting sqref="G100 G91">
    <cfRule type="cellIs" dxfId="13" priority="55" stopIfTrue="1" operator="equal">
      <formula>#REF!</formula>
    </cfRule>
  </conditionalFormatting>
  <conditionalFormatting sqref="G88">
    <cfRule type="cellIs" dxfId="12" priority="53" stopIfTrue="1" operator="equal">
      <formula>$G86</formula>
    </cfRule>
  </conditionalFormatting>
  <conditionalFormatting sqref="G86:G87 H87:L87">
    <cfRule type="cellIs" dxfId="11" priority="51" stopIfTrue="1" operator="equal">
      <formula>$G85</formula>
    </cfRule>
  </conditionalFormatting>
  <conditionalFormatting sqref="G88:L88">
    <cfRule type="cellIs" dxfId="10" priority="50" stopIfTrue="1" operator="equal">
      <formula>$G87</formula>
    </cfRule>
  </conditionalFormatting>
  <conditionalFormatting sqref="G93">
    <cfRule type="cellIs" dxfId="9" priority="48" stopIfTrue="1" operator="equal">
      <formula>$G87</formula>
    </cfRule>
  </conditionalFormatting>
  <conditionalFormatting sqref="G89:G90">
    <cfRule type="cellIs" dxfId="8" priority="46" stopIfTrue="1" operator="equal">
      <formula>$G85</formula>
    </cfRule>
  </conditionalFormatting>
  <conditionalFormatting sqref="G92">
    <cfRule type="cellIs" dxfId="7" priority="45" stopIfTrue="1" operator="equal">
      <formula>$G88</formula>
    </cfRule>
  </conditionalFormatting>
  <conditionalFormatting sqref="G91">
    <cfRule type="cellIs" dxfId="6" priority="35" stopIfTrue="1" operator="equal">
      <formula>$G87</formula>
    </cfRule>
  </conditionalFormatting>
  <conditionalFormatting sqref="H96:L96 G95:G96">
    <cfRule type="cellIs" dxfId="5" priority="19" stopIfTrue="1" operator="equal">
      <formula>$G94</formula>
    </cfRule>
  </conditionalFormatting>
  <conditionalFormatting sqref="G99">
    <cfRule type="cellIs" dxfId="4" priority="12" stopIfTrue="1" operator="equal">
      <formula>$G94</formula>
    </cfRule>
  </conditionalFormatting>
  <conditionalFormatting sqref="G99">
    <cfRule type="cellIs" dxfId="3" priority="867" stopIfTrue="1" operator="equal">
      <formula>$G90</formula>
    </cfRule>
  </conditionalFormatting>
  <conditionalFormatting sqref="G101">
    <cfRule type="cellIs" dxfId="2" priority="4" stopIfTrue="1" operator="equal">
      <formula>$G96</formula>
    </cfRule>
  </conditionalFormatting>
  <conditionalFormatting sqref="G100">
    <cfRule type="cellIs" dxfId="1" priority="3" stopIfTrue="1" operator="equal">
      <formula>$G94</formula>
    </cfRule>
  </conditionalFormatting>
  <conditionalFormatting sqref="G98">
    <cfRule type="cellIs" dxfId="0" priority="888" stopIfTrue="1" operator="equal">
      <formula>#REF!</formula>
    </cfRule>
  </conditionalFormatting>
  <pageMargins left="0.11811023622047245" right="0.11811023622047245" top="0.19685039370078741" bottom="0.19685039370078741" header="0" footer="0"/>
  <pageSetup paperSize="9" scale="75" fitToHeight="500" orientation="landscape" r:id="rId1"/>
  <headerFooter alignWithMargins="0"/>
  <rowBreaks count="2" manualBreakCount="2">
    <brk id="41" max="64" man="1"/>
    <brk id="10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2024-03-20T13:47:50Z</cp:lastPrinted>
  <dcterms:created xsi:type="dcterms:W3CDTF">2016-08-15T09:54:21Z</dcterms:created>
  <dcterms:modified xsi:type="dcterms:W3CDTF">2024-03-26T13:56:41Z</dcterms:modified>
</cp:coreProperties>
</file>