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КІ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'1417670'!$A$1:$BM$143</definedName>
  </definedNames>
  <calcPr calcId="152511"/>
</workbook>
</file>

<file path=xl/calcChain.xml><?xml version="1.0" encoding="utf-8"?>
<calcChain xmlns="http://schemas.openxmlformats.org/spreadsheetml/2006/main">
  <c r="AW124" i="2" l="1"/>
  <c r="AW123" i="2" s="1"/>
  <c r="BD130" i="2"/>
  <c r="BC130" i="2"/>
  <c r="BB130" i="2"/>
  <c r="BA130" i="2"/>
  <c r="AZ130" i="2"/>
  <c r="AY130" i="2"/>
  <c r="AX130" i="2"/>
  <c r="BE126" i="2"/>
  <c r="BE124" i="2"/>
  <c r="AW128" i="2"/>
  <c r="BE128" i="2" s="1"/>
  <c r="BE66" i="2"/>
  <c r="AW65" i="2"/>
  <c r="AW55" i="2"/>
  <c r="AW76" i="2"/>
  <c r="BE76" i="2" s="1"/>
  <c r="AW52" i="2"/>
  <c r="AW96" i="2"/>
  <c r="AW102" i="2"/>
  <c r="BE102" i="2" s="1"/>
  <c r="AW119" i="2"/>
  <c r="BE119" i="2"/>
  <c r="AW105" i="2"/>
  <c r="AW120" i="2"/>
  <c r="BE120" i="2"/>
  <c r="AW108" i="2"/>
  <c r="BE108" i="2" s="1"/>
  <c r="AW109" i="2"/>
  <c r="BE109" i="2" s="1"/>
  <c r="AW106" i="2"/>
  <c r="AW112" i="2" s="1"/>
  <c r="BE112" i="2" s="1"/>
  <c r="BE61" i="2"/>
  <c r="BE62" i="2"/>
  <c r="BE63" i="2"/>
  <c r="BE64" i="2"/>
  <c r="AW114" i="2"/>
  <c r="BE114" i="2" s="1"/>
  <c r="AW98" i="2"/>
  <c r="BE98" i="2" s="1"/>
  <c r="AW116" i="2"/>
  <c r="BE116" i="2"/>
  <c r="AW115" i="2"/>
  <c r="BE115" i="2" s="1"/>
  <c r="AW118" i="2"/>
  <c r="BE118" i="2" s="1"/>
  <c r="AW117" i="2"/>
  <c r="BE117" i="2" s="1"/>
  <c r="BD120" i="2"/>
  <c r="BC120" i="2"/>
  <c r="BB120" i="2"/>
  <c r="BA120" i="2"/>
  <c r="AZ120" i="2"/>
  <c r="AY120" i="2"/>
  <c r="AX120" i="2"/>
  <c r="BT120" i="2"/>
  <c r="BD102" i="2"/>
  <c r="BC102" i="2"/>
  <c r="BB102" i="2"/>
  <c r="BA102" i="2"/>
  <c r="AZ102" i="2"/>
  <c r="AY102" i="2"/>
  <c r="AX102" i="2"/>
  <c r="BE57" i="2"/>
  <c r="BE58" i="2"/>
  <c r="BE59" i="2"/>
  <c r="BE60" i="2"/>
  <c r="BE56" i="2"/>
  <c r="BE53" i="2"/>
  <c r="BE54" i="2"/>
  <c r="BE50" i="2"/>
  <c r="BE49" i="2" s="1"/>
  <c r="AW74" i="2"/>
  <c r="AW78" i="2" s="1"/>
  <c r="BE78" i="2" s="1"/>
  <c r="BV74" i="2"/>
  <c r="AW87" i="2"/>
  <c r="BE87" i="2" s="1"/>
  <c r="AW49" i="2"/>
  <c r="AW67" i="2" s="1"/>
  <c r="BT67" i="2"/>
  <c r="BV67" i="2"/>
  <c r="BE89" i="2"/>
  <c r="AX93" i="2"/>
  <c r="AY93" i="2"/>
  <c r="AZ93" i="2"/>
  <c r="BA93" i="2"/>
  <c r="BB93" i="2"/>
  <c r="BC93" i="2"/>
  <c r="BD93" i="2"/>
  <c r="AW91" i="2"/>
  <c r="BE91" i="2"/>
  <c r="BE74" i="2"/>
  <c r="AW86" i="2"/>
  <c r="AW93" i="2" s="1"/>
  <c r="BE93" i="2" s="1"/>
  <c r="BE105" i="2"/>
  <c r="AW100" i="2"/>
  <c r="BE100" i="2" s="1"/>
  <c r="AW51" i="2"/>
  <c r="AW75" i="2"/>
  <c r="BE75" i="2" s="1"/>
  <c r="BE52" i="2"/>
  <c r="BE51" i="2"/>
  <c r="BE96" i="2"/>
  <c r="AW111" i="2"/>
  <c r="BE111" i="2"/>
  <c r="BE55" i="2"/>
  <c r="BE86" i="2"/>
  <c r="BE65" i="2"/>
  <c r="AW77" i="2"/>
  <c r="BE77" i="2" s="1"/>
  <c r="BE67" i="2" l="1"/>
  <c r="I23" i="2"/>
  <c r="U22" i="2" s="1"/>
  <c r="AW130" i="2"/>
  <c r="BE130" i="2" s="1"/>
  <c r="BE123" i="2"/>
  <c r="BE106" i="2"/>
</calcChain>
</file>

<file path=xl/sharedStrings.xml><?xml version="1.0" encoding="utf-8"?>
<sst xmlns="http://schemas.openxmlformats.org/spreadsheetml/2006/main" count="225" uniqueCount="143">
  <si>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</si>
  <si>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</si>
  <si>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</si>
  <si>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</si>
  <si>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</si>
  <si>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</si>
  <si>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</si>
  <si>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</si>
  <si>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</si>
  <si>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</si>
  <si>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</si>
  <si>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</si>
  <si>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</si>
  <si>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</si>
  <si>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</si>
  <si>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</si>
  <si>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</si>
  <si>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</si>
  <si>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</si>
  <si>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</si>
  <si>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</si>
  <si>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</si>
  <si>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</si>
  <si>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</si>
  <si>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</si>
  <si>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</si>
  <si>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</si>
  <si>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</si>
  <si>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</si>
  <si>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</si>
  <si>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</si>
  <si>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</si>
  <si>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</si>
  <si>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</si>
  <si>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</si>
  <si>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</si>
  <si>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</si>
  <si>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</si>
  <si>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</si>
  <si>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</si>
  <si>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</si>
  <si>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</si>
  <si>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</si>
  <si>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</si>
  <si>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</si>
  <si>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</si>
  <si>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</si>
  <si>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</si>
  <si>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</si>
  <si>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</si>
  <si>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</si>
  <si>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</si>
  <si>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</si>
  <si>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</si>
  <si>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</si>
  <si>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</si>
  <si>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</si>
  <si>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</si>
  <si>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</si>
  <si>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</si>
  <si>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</si>
  <si>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</si>
  <si>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</si>
  <si>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</si>
  <si>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лист-звернення</t>
  </si>
  <si>
    <t>обсяг видатків, в т. ч.:</t>
  </si>
  <si>
    <t>(Власне ім'я, ПРІЗВИЩЕ)</t>
  </si>
  <si>
    <t xml:space="preserve">Внески до статутного капіталу Хмельницького комунального підприємства "Спецкомунтранс" </t>
  </si>
  <si>
    <t xml:space="preserve">продукту </t>
  </si>
  <si>
    <t>грн</t>
  </si>
  <si>
    <t>2256400000</t>
  </si>
  <si>
    <t xml:space="preserve">обсяг видатків на розробку проекту  на нове будівництво  каналізаційного колектору </t>
  </si>
  <si>
    <t xml:space="preserve">Завдання 1. Поповнення статутного капіталу для функціонування Хмельницького комунального підприємства "Спецкомунтранс"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</si>
  <si>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</si>
  <si>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</si>
  <si>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</si>
  <si>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</si>
  <si>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бюджетної програми місцевого бюджету на 2024  рік</t>
  </si>
  <si>
    <t>Програма підтримки та розвитку Хмельницького комунального підприємства «Спецкомунтранс» на 2023 – 2027 роки (із змінами)</t>
  </si>
  <si>
    <t>кількість проектів, які планується розробити</t>
  </si>
  <si>
    <t xml:space="preserve">витрати спрямовані на розробку 1 проекту на нове будівництво каналізаційного колектору </t>
  </si>
  <si>
    <t xml:space="preserve">Завдання 2. Поповнення статутного капіталу для функціонування спеціалізованого комунального підприємства "Хмельницька міська ритуальна служба" </t>
  </si>
  <si>
    <t>Завдання 3. Поповнення статутного капіталу для функціонування міського комунального підприємства  "Хмельницькводоканал"</t>
  </si>
  <si>
    <t>Нове будівництво поминальної  колумбарної стінки Героїв російсько-української війни на кладовищі Ракове на вул. Народної Волі, 17/1 в м. Хмельницькому</t>
  </si>
  <si>
    <t>Виконання робіт з розробки проекту "Нове будівництво каналізаційного колектору Хмельницького полігону ТПВ за адресою м. Хмельницький, проспект Миру, 7</t>
  </si>
  <si>
    <t>1.1</t>
  </si>
  <si>
    <t>2.1</t>
  </si>
  <si>
    <t>2.2</t>
  </si>
  <si>
    <t>2.3</t>
  </si>
  <si>
    <t>Капітальний ремонт покриття пішохідних доріжок на Алеї Слави (сектор 2) кладовища в мікрорайоні "Ракове" за адресою: вул. Народної Волі, 17/1 в м. Хмельницькому</t>
  </si>
  <si>
    <t>Капітальний ремонт об'єкту благоустрою (кладовище) із встановленням громадської вбиральні (модульного типу)  розташованого за адресою: вул. Народної Волі, 17/1 в м. Хмельницькому</t>
  </si>
  <si>
    <t xml:space="preserve">Внески до статутного капіталу  спеціалізованого комунального підприємства "Хмельницька міська ритуальна служба" </t>
  </si>
  <si>
    <t>Будівництво ділянки водопроводу діам. 315 мм по вул. К. Степанкова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</si>
  <si>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</si>
  <si>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</si>
  <si>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 xml:space="preserve">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</si>
  <si>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Реконструкція ділянки каналізаційної мережі від ж.б. № 3 та № 3/1 по вул. Січових Стрільців з переходом даної вулиці в м. Хмельницькому </t>
  </si>
  <si>
    <t>3.1</t>
  </si>
  <si>
    <t>3.2</t>
  </si>
  <si>
    <t>3.3</t>
  </si>
  <si>
    <t>3.4</t>
  </si>
  <si>
    <t>3.5</t>
  </si>
  <si>
    <t>Внески до статутного капіталу  міського комунального підприємства "Хмельницькводоканал"</t>
  </si>
  <si>
    <t>Програма підтримки і розвитку міського комунального підприємства «Хмельницькводоканал» на 2023-2027 роки (із змінами)</t>
  </si>
  <si>
    <t>продукту</t>
  </si>
  <si>
    <t>обсяг видатків на виконання робіт з будівництва ділянки водопроводу та реконструкції ділянки каналізаційної мережі, самопливного каналізаційного колектора</t>
  </si>
  <si>
    <t>зведений кошторисний розрахунок</t>
  </si>
  <si>
    <t>кількість об'єктів, на яких планується здійснити будівництво ділянки водопроводу та реконструкцію каналізаційної мережі, самопливного каналізаційного колектора</t>
  </si>
  <si>
    <t xml:space="preserve">середні витрати на будівництво ділянки водопроводу та реконструкцію каналізаційної мережі, самопливного каналізаційного колектора на 1 об'єкті </t>
  </si>
  <si>
    <t>Внески до статутного капіталу суб`єктів господарювання</t>
  </si>
  <si>
    <t>кількість об'єктів, які планується побудувати та відремонтувати</t>
  </si>
  <si>
    <t>обсяг видатків на нове будівництво поминальної колумбарної стінки та капітальний ремонт об'єктів</t>
  </si>
  <si>
    <t>Завдання 3. Поповнення статутного капіталу для функціонування міського комунального підприємства "Хмельницькводоканал"</t>
  </si>
  <si>
    <t>Завдання 2. Поповнення статутного капіталу для функціонування спеціалізованого комунального підприємства "Хмельницька міська ритуальна служба"</t>
  </si>
  <si>
    <t>рівень готовності об'єкту - будівництво ділянки водопроводу діаметром 315 мм по вул. К. Степанкова в м. Хмельницький</t>
  </si>
  <si>
    <t xml:space="preserve">рівень готовності об'єкту - 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</si>
  <si>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</si>
  <si>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</si>
  <si>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 реконструкція ділянки каналізаційної мережі від ж.б. № 3 та № 3/1 по вул. Січових Стрільців з переходом даної вулиці в м. Хмельницькому </t>
  </si>
  <si>
    <t>середні витрати на будівництво, капітальний ремонт 1 об'єкту</t>
  </si>
  <si>
    <t>3.6</t>
  </si>
  <si>
    <t>3.7</t>
  </si>
  <si>
    <t>3.8</t>
  </si>
  <si>
    <t>3.9</t>
  </si>
  <si>
    <t>Будівництво вуличних мереж каналізації по пров. Північному в м. Хмельницький</t>
  </si>
  <si>
    <t xml:space="preserve">Придбання засувки шиберної, чавунної, фланцевої діаметром 1000 мм </t>
  </si>
  <si>
    <t xml:space="preserve">Придбання клапанів зворотньо-поворотного типу, чавунних з важелем та противагою DN 500 PN 16 </t>
  </si>
  <si>
    <t xml:space="preserve">Придбання засувок шиберного типу, чавунних, фланцевих DN 500 PN 10 зі штурвалом 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</si>
  <si>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</si>
  <si>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</si>
  <si>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</si>
  <si>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</si>
  <si>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рівень готовності об'єкту - будівництво вуличних мереж каналізації по пров. Північному в м. Хмельницький</t>
  </si>
  <si>
    <t>Програма підтримки і розвитку спеціалізованого комунального підприємства «Хмельницька міська ритуальна служба» на 2023-2027 роки (із змінами)</t>
  </si>
  <si>
    <t xml:space="preserve">Завдання 4. Поповнення статутного капіталу для функціонування комунального підприємства  по зеленому будівництву і благоустрою міста </t>
  </si>
  <si>
    <t>4.1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</si>
  <si>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</si>
  <si>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Внески до статутного капіталу комунального підприємства по зеленому будівництву і благоустрою міста </t>
  </si>
  <si>
    <t>Виготовлення науково-проектної документації на об'єкт "Реставрація пам'ятки монументального мистецтва місцевого значення  - Пам'ятник Б. Хмельницькому, охоронний № 23, за адресою м. Хмсельницький, вул. Проскурівська, 90"</t>
  </si>
  <si>
    <t>обсяг видатків на виготовлення науково-проектної документації "Реконструкція пам'ятки монументального мистецтва місцевого значення  - памятник Б. Хмельницькому, охоронний № 23, розташований по вул. Проскурівській, 90,  в м. Хмельницькому"</t>
  </si>
  <si>
    <t xml:space="preserve">кількість науково-проектної документації, яку планується виготовити </t>
  </si>
  <si>
    <t xml:space="preserve">витрати  на виготовлення 1 науково-проектної документації </t>
  </si>
  <si>
    <t xml:space="preserve"> 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Хмельницького комунального підприємства "Спецкомунтранс" на 2023 – 2027 роки (із змінами), Програма підтримки і розвитку спеціалізованого комунального підприємства "Хмельницька міська ритуальна служба" на 2023-2027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</si>
</sst>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21" fillId="0" borderId="0"/>
    <xf numFmtId="0" fontId="24" fillId="0" borderId="0"/>
    <xf numFmtId="0" fontId="21" fillId="0" borderId="0"/>
    <xf numFmtId="0" fontId="24" fillId="0" borderId="0"/>
  </cellStyleXfs>
  <cellXfs count="198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4" fontId="25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3" fillId="0" borderId="3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vertical="top" wrapText="1"/>
    </xf>
    <xf numFmtId="49" fontId="3" fillId="0" borderId="3" xfId="1" applyNumberFormat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</cellXfs>
  <cellStyles count="6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3"/>
  <sheetViews>
    <sheetView tabSelected="1" view="pageBreakPreview" zoomScaleNormal="100" zoomScaleSheetLayoutView="100" workbookViewId="0">
      <selection activeCell="P156" sqref="P156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4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70" t="s">
        <v>18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54" t="s">
        <v>0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77" ht="15" customHeight="1" x14ac:dyDescent="0.2">
      <c r="AO3" s="165" t="s">
        <v>63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5">
      <c r="AO4" s="172" t="s">
        <v>56</v>
      </c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</row>
    <row r="5" spans="1:77" x14ac:dyDescent="0.2">
      <c r="AO5" s="175" t="s">
        <v>6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ht="7.5" customHeight="1" x14ac:dyDescent="0.2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77" ht="12.75" customHeight="1" x14ac:dyDescent="0.2">
      <c r="AO7" s="173">
        <v>45527</v>
      </c>
      <c r="AP7" s="174"/>
      <c r="AQ7" s="174"/>
      <c r="AR7" s="174"/>
      <c r="AS7" s="174"/>
      <c r="AT7" s="174"/>
      <c r="AU7" s="174"/>
      <c r="AV7" s="1" t="s">
        <v>44</v>
      </c>
      <c r="AW7" s="155">
        <v>151</v>
      </c>
      <c r="AX7" s="155"/>
      <c r="AY7" s="155"/>
      <c r="AZ7" s="155"/>
      <c r="BA7" s="155"/>
      <c r="BB7" s="155"/>
      <c r="BC7" s="155"/>
      <c r="BD7" s="155"/>
      <c r="BE7" s="155"/>
      <c r="BF7" s="155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51" t="s">
        <v>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77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34</v>
      </c>
      <c r="B13" s="158">
        <v>1400000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41"/>
      <c r="N13" s="156" t="s">
        <v>56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42"/>
      <c r="AU13" s="158" t="s">
        <v>53</v>
      </c>
      <c r="AV13" s="159"/>
      <c r="AW13" s="159"/>
      <c r="AX13" s="159"/>
      <c r="AY13" s="159"/>
      <c r="AZ13" s="159"/>
      <c r="BA13" s="159"/>
      <c r="BB13" s="159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57" t="s">
        <v>37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38"/>
      <c r="N14" s="150" t="s">
        <v>43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38"/>
      <c r="AU14" s="157" t="s">
        <v>36</v>
      </c>
      <c r="AV14" s="157"/>
      <c r="AW14" s="157"/>
      <c r="AX14" s="157"/>
      <c r="AY14" s="157"/>
      <c r="AZ14" s="157"/>
      <c r="BA14" s="157"/>
      <c r="BB14" s="157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158">
        <v>1410000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41"/>
      <c r="N16" s="156" t="s">
        <v>56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42"/>
      <c r="AU16" s="158" t="s">
        <v>53</v>
      </c>
      <c r="AV16" s="159"/>
      <c r="AW16" s="159"/>
      <c r="AX16" s="159"/>
      <c r="AY16" s="159"/>
      <c r="AZ16" s="159"/>
      <c r="BA16" s="159"/>
      <c r="BB16" s="159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57" t="s">
        <v>37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38"/>
      <c r="N17" s="150" t="s">
        <v>42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38"/>
      <c r="AU17" s="157" t="s">
        <v>36</v>
      </c>
      <c r="AV17" s="157"/>
      <c r="AW17" s="157"/>
      <c r="AX17" s="157"/>
      <c r="AY17" s="157"/>
      <c r="AZ17" s="157"/>
      <c r="BA17" s="157"/>
      <c r="BB17" s="157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35</v>
      </c>
      <c r="B19" s="158">
        <v>1417670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33"/>
      <c r="N19" s="158" t="s">
        <v>54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32"/>
      <c r="AA19" s="158" t="s">
        <v>55</v>
      </c>
      <c r="AB19" s="159"/>
      <c r="AC19" s="159"/>
      <c r="AD19" s="159"/>
      <c r="AE19" s="159"/>
      <c r="AF19" s="159"/>
      <c r="AG19" s="159"/>
      <c r="AH19" s="159"/>
      <c r="AI19" s="159"/>
      <c r="AJ19" s="32"/>
      <c r="AK19" s="159" t="s">
        <v>109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32"/>
      <c r="BE19" s="158" t="s">
        <v>70</v>
      </c>
      <c r="BF19" s="159"/>
      <c r="BG19" s="159"/>
      <c r="BH19" s="159"/>
      <c r="BI19" s="159"/>
      <c r="BJ19" s="159"/>
      <c r="BK19" s="159"/>
      <c r="BL19" s="159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57" t="s">
        <v>37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39"/>
      <c r="N20" s="157" t="s">
        <v>38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40"/>
      <c r="AA20" s="168" t="s">
        <v>39</v>
      </c>
      <c r="AB20" s="168"/>
      <c r="AC20" s="168"/>
      <c r="AD20" s="168"/>
      <c r="AE20" s="168"/>
      <c r="AF20" s="168"/>
      <c r="AG20" s="168"/>
      <c r="AH20" s="168"/>
      <c r="AI20" s="168"/>
      <c r="AJ20" s="40"/>
      <c r="AK20" s="166" t="s">
        <v>40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40"/>
      <c r="BE20" s="157" t="s">
        <v>41</v>
      </c>
      <c r="BF20" s="157"/>
      <c r="BG20" s="157"/>
      <c r="BH20" s="157"/>
      <c r="BI20" s="157"/>
      <c r="BJ20" s="157"/>
      <c r="BK20" s="157"/>
      <c r="BL20" s="157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64" t="s">
        <v>32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3">
        <f>AS22+I23</f>
        <v>10218530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2" t="s">
        <v>33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3">
        <v>0</v>
      </c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1" t="s">
        <v>9</v>
      </c>
      <c r="BE22" s="161"/>
      <c r="BF22" s="161"/>
      <c r="BG22" s="161"/>
      <c r="BH22" s="161"/>
      <c r="BI22" s="161"/>
      <c r="BJ22" s="161"/>
      <c r="BK22" s="161"/>
      <c r="BL22" s="161"/>
    </row>
    <row r="23" spans="1:79" ht="24.95" customHeight="1" x14ac:dyDescent="0.2">
      <c r="A23" s="161" t="s">
        <v>8</v>
      </c>
      <c r="B23" s="161"/>
      <c r="C23" s="161"/>
      <c r="D23" s="161"/>
      <c r="E23" s="161"/>
      <c r="F23" s="161"/>
      <c r="G23" s="161"/>
      <c r="H23" s="161"/>
      <c r="I23" s="163">
        <f>AW67</f>
        <v>10218530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1" t="s">
        <v>10</v>
      </c>
      <c r="U23" s="161"/>
      <c r="V23" s="161"/>
      <c r="W23" s="161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54" t="s">
        <v>20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79" ht="110.25" customHeight="1" x14ac:dyDescent="0.2">
      <c r="A26" s="167" t="s">
        <v>142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</row>
    <row r="27" spans="1:79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9.5" customHeight="1" x14ac:dyDescent="0.2">
      <c r="A28" s="161" t="s">
        <v>19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</row>
    <row r="29" spans="1:79" ht="19.5" customHeight="1" x14ac:dyDescent="0.2">
      <c r="A29" s="56" t="s">
        <v>14</v>
      </c>
      <c r="B29" s="56"/>
      <c r="C29" s="56"/>
      <c r="D29" s="56"/>
      <c r="E29" s="56"/>
      <c r="F29" s="56"/>
      <c r="G29" s="100" t="s">
        <v>23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8" customHeight="1" x14ac:dyDescent="0.2">
      <c r="A31" s="56">
        <v>1</v>
      </c>
      <c r="B31" s="56"/>
      <c r="C31" s="56"/>
      <c r="D31" s="56"/>
      <c r="E31" s="56"/>
      <c r="F31" s="56"/>
      <c r="G31" s="160" t="s">
        <v>45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31</v>
      </c>
    </row>
    <row r="32" spans="1:79" ht="9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7.25" customHeight="1" x14ac:dyDescent="0.2">
      <c r="A33" s="161" t="s">
        <v>21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</row>
    <row r="34" spans="1:64" ht="18.75" customHeight="1" x14ac:dyDescent="0.2">
      <c r="A34" s="169" t="s">
        <v>51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</row>
    <row r="35" spans="1:64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9.5" customHeight="1" x14ac:dyDescent="0.2">
      <c r="A36" s="161" t="s">
        <v>22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</row>
    <row r="37" spans="1:64" ht="18" customHeight="1" x14ac:dyDescent="0.2">
      <c r="A37" s="56" t="s">
        <v>14</v>
      </c>
      <c r="B37" s="56"/>
      <c r="C37" s="56"/>
      <c r="D37" s="56"/>
      <c r="E37" s="56"/>
      <c r="F37" s="56"/>
      <c r="G37" s="100" t="s">
        <v>11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2"/>
    </row>
    <row r="38" spans="1:64" ht="18" customHeight="1" x14ac:dyDescent="0.2">
      <c r="A38" s="56">
        <v>1</v>
      </c>
      <c r="B38" s="56"/>
      <c r="C38" s="56"/>
      <c r="D38" s="56"/>
      <c r="E38" s="56"/>
      <c r="F38" s="56"/>
      <c r="G38" s="100">
        <v>2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64" ht="18" customHeight="1" x14ac:dyDescent="0.2">
      <c r="A39" s="56">
        <v>1</v>
      </c>
      <c r="B39" s="56"/>
      <c r="C39" s="56"/>
      <c r="D39" s="56"/>
      <c r="E39" s="56"/>
      <c r="F39" s="56"/>
      <c r="G39" s="144" t="s">
        <v>72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</row>
    <row r="40" spans="1:64" ht="18" customHeight="1" x14ac:dyDescent="0.2">
      <c r="A40" s="56">
        <v>2</v>
      </c>
      <c r="B40" s="56"/>
      <c r="C40" s="56"/>
      <c r="D40" s="56"/>
      <c r="E40" s="56"/>
      <c r="F40" s="56"/>
      <c r="G40" s="141" t="s">
        <v>81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3"/>
    </row>
    <row r="41" spans="1:64" ht="18" customHeight="1" x14ac:dyDescent="0.2">
      <c r="A41" s="56">
        <v>3</v>
      </c>
      <c r="B41" s="56"/>
      <c r="C41" s="56"/>
      <c r="D41" s="56"/>
      <c r="E41" s="56"/>
      <c r="F41" s="56"/>
      <c r="G41" s="144" t="s">
        <v>82</v>
      </c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6"/>
    </row>
    <row r="42" spans="1:64" ht="18" customHeight="1" x14ac:dyDescent="0.2">
      <c r="A42" s="56">
        <v>4</v>
      </c>
      <c r="B42" s="56"/>
      <c r="C42" s="56"/>
      <c r="D42" s="56"/>
      <c r="E42" s="56"/>
      <c r="F42" s="56"/>
      <c r="G42" s="144" t="s">
        <v>134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6"/>
    </row>
    <row r="43" spans="1:64" ht="7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75" customHeight="1" x14ac:dyDescent="0.2">
      <c r="A44" s="161" t="s">
        <v>24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ht="15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BA45" s="14"/>
      <c r="BB45" s="14"/>
      <c r="BC45" s="14"/>
      <c r="BD45" s="14"/>
      <c r="BE45" s="152" t="s">
        <v>59</v>
      </c>
      <c r="BF45" s="152"/>
      <c r="BG45" s="152"/>
      <c r="BH45" s="152"/>
      <c r="BI45" s="152"/>
      <c r="BJ45" s="152"/>
      <c r="BK45" s="152"/>
      <c r="BL45" s="152"/>
    </row>
    <row r="46" spans="1:64" ht="15.95" customHeight="1" x14ac:dyDescent="0.2">
      <c r="A46" s="56" t="s">
        <v>14</v>
      </c>
      <c r="B46" s="56"/>
      <c r="C46" s="56"/>
      <c r="D46" s="56" t="s">
        <v>12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 t="s">
        <v>15</v>
      </c>
      <c r="AP46" s="56"/>
      <c r="AQ46" s="56"/>
      <c r="AR46" s="56"/>
      <c r="AS46" s="56"/>
      <c r="AT46" s="56"/>
      <c r="AU46" s="56"/>
      <c r="AV46" s="56"/>
      <c r="AW46" s="56" t="s">
        <v>16</v>
      </c>
      <c r="AX46" s="56"/>
      <c r="AY46" s="56"/>
      <c r="AZ46" s="56"/>
      <c r="BA46" s="56"/>
      <c r="BB46" s="56"/>
      <c r="BC46" s="56"/>
      <c r="BD46" s="56"/>
      <c r="BE46" s="56" t="s">
        <v>13</v>
      </c>
      <c r="BF46" s="56"/>
      <c r="BG46" s="56"/>
      <c r="BH46" s="56"/>
      <c r="BI46" s="56"/>
      <c r="BJ46" s="56"/>
      <c r="BK46" s="56"/>
      <c r="BL46" s="56"/>
    </row>
    <row r="47" spans="1:64" ht="9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64" ht="15.75" x14ac:dyDescent="0.2">
      <c r="A48" s="56">
        <v>1</v>
      </c>
      <c r="B48" s="56"/>
      <c r="C48" s="56"/>
      <c r="D48" s="56">
        <v>2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>
        <v>3</v>
      </c>
      <c r="AP48" s="56"/>
      <c r="AQ48" s="56"/>
      <c r="AR48" s="56"/>
      <c r="AS48" s="56"/>
      <c r="AT48" s="56"/>
      <c r="AU48" s="56"/>
      <c r="AV48" s="56"/>
      <c r="AW48" s="56">
        <v>4</v>
      </c>
      <c r="AX48" s="56"/>
      <c r="AY48" s="56"/>
      <c r="AZ48" s="56"/>
      <c r="BA48" s="56"/>
      <c r="BB48" s="56"/>
      <c r="BC48" s="56"/>
      <c r="BD48" s="56"/>
      <c r="BE48" s="56">
        <v>5</v>
      </c>
      <c r="BF48" s="56"/>
      <c r="BG48" s="56"/>
      <c r="BH48" s="56"/>
      <c r="BI48" s="56"/>
      <c r="BJ48" s="56"/>
      <c r="BK48" s="56"/>
      <c r="BL48" s="56"/>
    </row>
    <row r="49" spans="1:80" ht="21" customHeight="1" x14ac:dyDescent="0.2">
      <c r="A49" s="69">
        <v>1</v>
      </c>
      <c r="B49" s="69"/>
      <c r="C49" s="69"/>
      <c r="D49" s="83" t="s">
        <v>67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79"/>
      <c r="AP49" s="79"/>
      <c r="AQ49" s="79"/>
      <c r="AR49" s="79"/>
      <c r="AS49" s="79"/>
      <c r="AT49" s="79"/>
      <c r="AU49" s="79"/>
      <c r="AV49" s="79"/>
      <c r="AW49" s="85">
        <f>SUM(AW50:BD50)</f>
        <v>96120</v>
      </c>
      <c r="AX49" s="85"/>
      <c r="AY49" s="85"/>
      <c r="AZ49" s="85"/>
      <c r="BA49" s="85"/>
      <c r="BB49" s="85"/>
      <c r="BC49" s="85"/>
      <c r="BD49" s="85"/>
      <c r="BE49" s="85">
        <f>BE50</f>
        <v>96120</v>
      </c>
      <c r="BF49" s="85"/>
      <c r="BG49" s="85"/>
      <c r="BH49" s="85"/>
      <c r="BI49" s="85"/>
      <c r="BJ49" s="85"/>
      <c r="BK49" s="85"/>
      <c r="BL49" s="85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33.75" customHeight="1" x14ac:dyDescent="0.2">
      <c r="A50" s="139" t="s">
        <v>85</v>
      </c>
      <c r="B50" s="139"/>
      <c r="C50" s="139"/>
      <c r="D50" s="140" t="s">
        <v>84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79"/>
      <c r="AP50" s="79"/>
      <c r="AQ50" s="79"/>
      <c r="AR50" s="79"/>
      <c r="AS50" s="79"/>
      <c r="AT50" s="79"/>
      <c r="AU50" s="79"/>
      <c r="AV50" s="79"/>
      <c r="AW50" s="59">
        <v>96120</v>
      </c>
      <c r="AX50" s="59"/>
      <c r="AY50" s="59"/>
      <c r="AZ50" s="59"/>
      <c r="BA50" s="59"/>
      <c r="BB50" s="59"/>
      <c r="BC50" s="59"/>
      <c r="BD50" s="59"/>
      <c r="BE50" s="59">
        <f>AO50+AW50</f>
        <v>96120</v>
      </c>
      <c r="BF50" s="59"/>
      <c r="BG50" s="59"/>
      <c r="BH50" s="59"/>
      <c r="BI50" s="59"/>
      <c r="BJ50" s="59"/>
      <c r="BK50" s="59"/>
      <c r="BL50" s="59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33.75" customHeight="1" x14ac:dyDescent="0.2">
      <c r="A51" s="69">
        <v>2</v>
      </c>
      <c r="B51" s="69"/>
      <c r="C51" s="69"/>
      <c r="D51" s="83" t="s">
        <v>91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79"/>
      <c r="AP51" s="79"/>
      <c r="AQ51" s="79"/>
      <c r="AR51" s="79"/>
      <c r="AS51" s="79"/>
      <c r="AT51" s="79"/>
      <c r="AU51" s="79"/>
      <c r="AV51" s="79"/>
      <c r="AW51" s="85">
        <f>SUM(AW52:BD54)</f>
        <v>3190264</v>
      </c>
      <c r="AX51" s="85"/>
      <c r="AY51" s="85"/>
      <c r="AZ51" s="85"/>
      <c r="BA51" s="85"/>
      <c r="BB51" s="85"/>
      <c r="BC51" s="85"/>
      <c r="BD51" s="85"/>
      <c r="BE51" s="85">
        <f>SUM(BE52:BL54)</f>
        <v>3190264</v>
      </c>
      <c r="BF51" s="85"/>
      <c r="BG51" s="85"/>
      <c r="BH51" s="85"/>
      <c r="BI51" s="85"/>
      <c r="BJ51" s="85"/>
      <c r="BK51" s="85"/>
      <c r="BL51" s="85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33.75" customHeight="1" x14ac:dyDescent="0.2">
      <c r="A52" s="139" t="s">
        <v>86</v>
      </c>
      <c r="B52" s="139"/>
      <c r="C52" s="139"/>
      <c r="D52" s="140" t="s">
        <v>83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79"/>
      <c r="AP52" s="79"/>
      <c r="AQ52" s="79"/>
      <c r="AR52" s="79"/>
      <c r="AS52" s="79"/>
      <c r="AT52" s="79"/>
      <c r="AU52" s="79"/>
      <c r="AV52" s="79"/>
      <c r="AW52" s="59">
        <f>1090264+400000</f>
        <v>1490264</v>
      </c>
      <c r="AX52" s="59"/>
      <c r="AY52" s="59"/>
      <c r="AZ52" s="59"/>
      <c r="BA52" s="59"/>
      <c r="BB52" s="59"/>
      <c r="BC52" s="59"/>
      <c r="BD52" s="59"/>
      <c r="BE52" s="59">
        <f>AO52+AW52</f>
        <v>1490264</v>
      </c>
      <c r="BF52" s="59"/>
      <c r="BG52" s="59"/>
      <c r="BH52" s="59"/>
      <c r="BI52" s="59"/>
      <c r="BJ52" s="59"/>
      <c r="BK52" s="59"/>
      <c r="BL52" s="59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34.5" customHeight="1" x14ac:dyDescent="0.2">
      <c r="A53" s="139" t="s">
        <v>87</v>
      </c>
      <c r="B53" s="139"/>
      <c r="C53" s="139"/>
      <c r="D53" s="147" t="s">
        <v>89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9"/>
      <c r="AO53" s="79"/>
      <c r="AP53" s="79"/>
      <c r="AQ53" s="79"/>
      <c r="AR53" s="79"/>
      <c r="AS53" s="79"/>
      <c r="AT53" s="79"/>
      <c r="AU53" s="79"/>
      <c r="AV53" s="79"/>
      <c r="AW53" s="59">
        <v>1000000</v>
      </c>
      <c r="AX53" s="59"/>
      <c r="AY53" s="59"/>
      <c r="AZ53" s="59"/>
      <c r="BA53" s="59"/>
      <c r="BB53" s="59"/>
      <c r="BC53" s="59"/>
      <c r="BD53" s="59"/>
      <c r="BE53" s="59">
        <f>AO53+AW53</f>
        <v>1000000</v>
      </c>
      <c r="BF53" s="59"/>
      <c r="BG53" s="59"/>
      <c r="BH53" s="59"/>
      <c r="BI53" s="59"/>
      <c r="BJ53" s="59"/>
      <c r="BK53" s="59"/>
      <c r="BL53" s="59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33.75" customHeight="1" x14ac:dyDescent="0.2">
      <c r="A54" s="139" t="s">
        <v>88</v>
      </c>
      <c r="B54" s="139"/>
      <c r="C54" s="139"/>
      <c r="D54" s="147" t="s">
        <v>90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79"/>
      <c r="AP54" s="79"/>
      <c r="AQ54" s="79"/>
      <c r="AR54" s="79"/>
      <c r="AS54" s="79"/>
      <c r="AT54" s="79"/>
      <c r="AU54" s="79"/>
      <c r="AV54" s="79"/>
      <c r="AW54" s="59">
        <v>700000</v>
      </c>
      <c r="AX54" s="59"/>
      <c r="AY54" s="59"/>
      <c r="AZ54" s="59"/>
      <c r="BA54" s="59"/>
      <c r="BB54" s="59"/>
      <c r="BC54" s="59"/>
      <c r="BD54" s="59"/>
      <c r="BE54" s="59">
        <f>AO54+AW54</f>
        <v>700000</v>
      </c>
      <c r="BF54" s="59"/>
      <c r="BG54" s="59"/>
      <c r="BH54" s="59"/>
      <c r="BI54" s="59"/>
      <c r="BJ54" s="59"/>
      <c r="BK54" s="59"/>
      <c r="BL54" s="59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22.5" customHeight="1" x14ac:dyDescent="0.2">
      <c r="A55" s="69">
        <v>3</v>
      </c>
      <c r="B55" s="69"/>
      <c r="C55" s="69"/>
      <c r="D55" s="83" t="s">
        <v>102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79"/>
      <c r="AP55" s="79"/>
      <c r="AQ55" s="79"/>
      <c r="AR55" s="79"/>
      <c r="AS55" s="79"/>
      <c r="AT55" s="79"/>
      <c r="AU55" s="79"/>
      <c r="AV55" s="79"/>
      <c r="AW55" s="85">
        <f>SUM(AW56:BD64)</f>
        <v>6732146</v>
      </c>
      <c r="AX55" s="85"/>
      <c r="AY55" s="85"/>
      <c r="AZ55" s="85"/>
      <c r="BA55" s="85"/>
      <c r="BB55" s="85"/>
      <c r="BC55" s="85"/>
      <c r="BD55" s="85"/>
      <c r="BE55" s="85">
        <f>AO55+AW55</f>
        <v>6732146</v>
      </c>
      <c r="BF55" s="85"/>
      <c r="BG55" s="85"/>
      <c r="BH55" s="85"/>
      <c r="BI55" s="85"/>
      <c r="BJ55" s="85"/>
      <c r="BK55" s="85"/>
      <c r="BL55" s="85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19.5" customHeight="1" x14ac:dyDescent="0.2">
      <c r="A56" s="86" t="s">
        <v>97</v>
      </c>
      <c r="B56" s="87"/>
      <c r="C56" s="88"/>
      <c r="D56" s="133" t="s">
        <v>92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5"/>
      <c r="AO56" s="79"/>
      <c r="AP56" s="79"/>
      <c r="AQ56" s="79"/>
      <c r="AR56" s="79"/>
      <c r="AS56" s="79"/>
      <c r="AT56" s="79"/>
      <c r="AU56" s="79"/>
      <c r="AV56" s="79"/>
      <c r="AW56" s="73">
        <v>650000</v>
      </c>
      <c r="AX56" s="74"/>
      <c r="AY56" s="74"/>
      <c r="AZ56" s="74"/>
      <c r="BA56" s="74"/>
      <c r="BB56" s="74"/>
      <c r="BC56" s="74"/>
      <c r="BD56" s="75"/>
      <c r="BE56" s="59">
        <f t="shared" ref="BE56:BE64" si="0">AW56</f>
        <v>650000</v>
      </c>
      <c r="BF56" s="59"/>
      <c r="BG56" s="59"/>
      <c r="BH56" s="59"/>
      <c r="BI56" s="59"/>
      <c r="BJ56" s="59"/>
      <c r="BK56" s="59"/>
      <c r="BL56" s="59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35.25" customHeight="1" x14ac:dyDescent="0.2">
      <c r="A57" s="86" t="s">
        <v>98</v>
      </c>
      <c r="B57" s="87"/>
      <c r="C57" s="88"/>
      <c r="D57" s="133" t="s">
        <v>93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5"/>
      <c r="AO57" s="79"/>
      <c r="AP57" s="79"/>
      <c r="AQ57" s="79"/>
      <c r="AR57" s="79"/>
      <c r="AS57" s="79"/>
      <c r="AT57" s="79"/>
      <c r="AU57" s="79"/>
      <c r="AV57" s="79"/>
      <c r="AW57" s="73">
        <v>523784</v>
      </c>
      <c r="AX57" s="74"/>
      <c r="AY57" s="74"/>
      <c r="AZ57" s="74"/>
      <c r="BA57" s="74"/>
      <c r="BB57" s="74"/>
      <c r="BC57" s="74"/>
      <c r="BD57" s="75"/>
      <c r="BE57" s="59">
        <f t="shared" si="0"/>
        <v>523784</v>
      </c>
      <c r="BF57" s="59"/>
      <c r="BG57" s="59"/>
      <c r="BH57" s="59"/>
      <c r="BI57" s="59"/>
      <c r="BJ57" s="59"/>
      <c r="BK57" s="59"/>
      <c r="BL57" s="59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35.1" customHeight="1" x14ac:dyDescent="0.2">
      <c r="A58" s="86" t="s">
        <v>99</v>
      </c>
      <c r="B58" s="87"/>
      <c r="C58" s="88"/>
      <c r="D58" s="133" t="s">
        <v>94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5"/>
      <c r="AO58" s="79"/>
      <c r="AP58" s="79"/>
      <c r="AQ58" s="79"/>
      <c r="AR58" s="79"/>
      <c r="AS58" s="79"/>
      <c r="AT58" s="79"/>
      <c r="AU58" s="79"/>
      <c r="AV58" s="79"/>
      <c r="AW58" s="73">
        <v>326778</v>
      </c>
      <c r="AX58" s="74"/>
      <c r="AY58" s="74"/>
      <c r="AZ58" s="74"/>
      <c r="BA58" s="74"/>
      <c r="BB58" s="74"/>
      <c r="BC58" s="74"/>
      <c r="BD58" s="75"/>
      <c r="BE58" s="59">
        <f t="shared" si="0"/>
        <v>326778</v>
      </c>
      <c r="BF58" s="59"/>
      <c r="BG58" s="59"/>
      <c r="BH58" s="59"/>
      <c r="BI58" s="59"/>
      <c r="BJ58" s="59"/>
      <c r="BK58" s="59"/>
      <c r="BL58" s="59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35.1" customHeight="1" x14ac:dyDescent="0.2">
      <c r="A59" s="86" t="s">
        <v>100</v>
      </c>
      <c r="B59" s="87"/>
      <c r="C59" s="88"/>
      <c r="D59" s="133" t="s">
        <v>95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5"/>
      <c r="AO59" s="79"/>
      <c r="AP59" s="79"/>
      <c r="AQ59" s="79"/>
      <c r="AR59" s="79"/>
      <c r="AS59" s="79"/>
      <c r="AT59" s="79"/>
      <c r="AU59" s="79"/>
      <c r="AV59" s="79"/>
      <c r="AW59" s="73">
        <v>1736486</v>
      </c>
      <c r="AX59" s="74"/>
      <c r="AY59" s="74"/>
      <c r="AZ59" s="74"/>
      <c r="BA59" s="74"/>
      <c r="BB59" s="74"/>
      <c r="BC59" s="74"/>
      <c r="BD59" s="75"/>
      <c r="BE59" s="59">
        <f t="shared" si="0"/>
        <v>1736486</v>
      </c>
      <c r="BF59" s="59"/>
      <c r="BG59" s="59"/>
      <c r="BH59" s="59"/>
      <c r="BI59" s="59"/>
      <c r="BJ59" s="59"/>
      <c r="BK59" s="59"/>
      <c r="BL59" s="59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ht="35.1" customHeight="1" x14ac:dyDescent="0.2">
      <c r="A60" s="86" t="s">
        <v>101</v>
      </c>
      <c r="B60" s="87"/>
      <c r="C60" s="88"/>
      <c r="D60" s="136" t="s">
        <v>96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8"/>
      <c r="AO60" s="79"/>
      <c r="AP60" s="79"/>
      <c r="AQ60" s="79"/>
      <c r="AR60" s="79"/>
      <c r="AS60" s="79"/>
      <c r="AT60" s="79"/>
      <c r="AU60" s="79"/>
      <c r="AV60" s="79"/>
      <c r="AW60" s="73">
        <v>264354</v>
      </c>
      <c r="AX60" s="74"/>
      <c r="AY60" s="74"/>
      <c r="AZ60" s="74"/>
      <c r="BA60" s="74"/>
      <c r="BB60" s="74"/>
      <c r="BC60" s="74"/>
      <c r="BD60" s="75"/>
      <c r="BE60" s="59">
        <f t="shared" si="0"/>
        <v>264354</v>
      </c>
      <c r="BF60" s="59"/>
      <c r="BG60" s="59"/>
      <c r="BH60" s="59"/>
      <c r="BI60" s="59"/>
      <c r="BJ60" s="59"/>
      <c r="BK60" s="59"/>
      <c r="BL60" s="59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21.75" customHeight="1" x14ac:dyDescent="0.2">
      <c r="A61" s="86" t="s">
        <v>120</v>
      </c>
      <c r="B61" s="87"/>
      <c r="C61" s="88"/>
      <c r="D61" s="189" t="s">
        <v>124</v>
      </c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1"/>
      <c r="AO61" s="79"/>
      <c r="AP61" s="79"/>
      <c r="AQ61" s="79"/>
      <c r="AR61" s="79"/>
      <c r="AS61" s="79"/>
      <c r="AT61" s="79"/>
      <c r="AU61" s="79"/>
      <c r="AV61" s="79"/>
      <c r="AW61" s="73">
        <v>663000</v>
      </c>
      <c r="AX61" s="74"/>
      <c r="AY61" s="74"/>
      <c r="AZ61" s="74"/>
      <c r="BA61" s="74"/>
      <c r="BB61" s="74"/>
      <c r="BC61" s="74"/>
      <c r="BD61" s="75"/>
      <c r="BE61" s="59">
        <f t="shared" si="0"/>
        <v>663000</v>
      </c>
      <c r="BF61" s="59"/>
      <c r="BG61" s="59"/>
      <c r="BH61" s="59"/>
      <c r="BI61" s="59"/>
      <c r="BJ61" s="59"/>
      <c r="BK61" s="59"/>
      <c r="BL61" s="59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19.5" customHeight="1" x14ac:dyDescent="0.2">
      <c r="A62" s="86" t="s">
        <v>121</v>
      </c>
      <c r="B62" s="87"/>
      <c r="C62" s="88"/>
      <c r="D62" s="192" t="s">
        <v>125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4"/>
      <c r="AO62" s="79"/>
      <c r="AP62" s="79"/>
      <c r="AQ62" s="79"/>
      <c r="AR62" s="79"/>
      <c r="AS62" s="79"/>
      <c r="AT62" s="79"/>
      <c r="AU62" s="79"/>
      <c r="AV62" s="79"/>
      <c r="AW62" s="73">
        <v>1744176</v>
      </c>
      <c r="AX62" s="74"/>
      <c r="AY62" s="74"/>
      <c r="AZ62" s="74"/>
      <c r="BA62" s="74"/>
      <c r="BB62" s="74"/>
      <c r="BC62" s="74"/>
      <c r="BD62" s="75"/>
      <c r="BE62" s="59">
        <f t="shared" si="0"/>
        <v>1744176</v>
      </c>
      <c r="BF62" s="59"/>
      <c r="BG62" s="59"/>
      <c r="BH62" s="59"/>
      <c r="BI62" s="59"/>
      <c r="BJ62" s="59"/>
      <c r="BK62" s="59"/>
      <c r="BL62" s="59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19.5" customHeight="1" x14ac:dyDescent="0.2">
      <c r="A63" s="86" t="s">
        <v>122</v>
      </c>
      <c r="B63" s="87"/>
      <c r="C63" s="88"/>
      <c r="D63" s="192" t="s">
        <v>126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4"/>
      <c r="AO63" s="79"/>
      <c r="AP63" s="79"/>
      <c r="AQ63" s="79"/>
      <c r="AR63" s="79"/>
      <c r="AS63" s="79"/>
      <c r="AT63" s="79"/>
      <c r="AU63" s="79"/>
      <c r="AV63" s="79"/>
      <c r="AW63" s="73">
        <v>477161</v>
      </c>
      <c r="AX63" s="74"/>
      <c r="AY63" s="74"/>
      <c r="AZ63" s="74"/>
      <c r="BA63" s="74"/>
      <c r="BB63" s="74"/>
      <c r="BC63" s="74"/>
      <c r="BD63" s="75"/>
      <c r="BE63" s="59">
        <f t="shared" si="0"/>
        <v>477161</v>
      </c>
      <c r="BF63" s="59"/>
      <c r="BG63" s="59"/>
      <c r="BH63" s="59"/>
      <c r="BI63" s="59"/>
      <c r="BJ63" s="59"/>
      <c r="BK63" s="59"/>
      <c r="BL63" s="59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ht="19.5" customHeight="1" x14ac:dyDescent="0.2">
      <c r="A64" s="86" t="s">
        <v>123</v>
      </c>
      <c r="B64" s="87"/>
      <c r="C64" s="88"/>
      <c r="D64" s="192" t="s">
        <v>127</v>
      </c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4"/>
      <c r="AO64" s="79"/>
      <c r="AP64" s="79"/>
      <c r="AQ64" s="79"/>
      <c r="AR64" s="79"/>
      <c r="AS64" s="79"/>
      <c r="AT64" s="79"/>
      <c r="AU64" s="79"/>
      <c r="AV64" s="79"/>
      <c r="AW64" s="73">
        <v>346407</v>
      </c>
      <c r="AX64" s="74"/>
      <c r="AY64" s="74"/>
      <c r="AZ64" s="74"/>
      <c r="BA64" s="74"/>
      <c r="BB64" s="74"/>
      <c r="BC64" s="74"/>
      <c r="BD64" s="75"/>
      <c r="BE64" s="59">
        <f t="shared" si="0"/>
        <v>346407</v>
      </c>
      <c r="BF64" s="59"/>
      <c r="BG64" s="59"/>
      <c r="BH64" s="59"/>
      <c r="BI64" s="59"/>
      <c r="BJ64" s="59"/>
      <c r="BK64" s="59"/>
      <c r="BL64" s="59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ht="19.5" customHeight="1" x14ac:dyDescent="0.2">
      <c r="A65" s="69">
        <v>4</v>
      </c>
      <c r="B65" s="69"/>
      <c r="C65" s="69"/>
      <c r="D65" s="83" t="s">
        <v>137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4"/>
      <c r="AP65" s="84"/>
      <c r="AQ65" s="84"/>
      <c r="AR65" s="84"/>
      <c r="AS65" s="84"/>
      <c r="AT65" s="84"/>
      <c r="AU65" s="84"/>
      <c r="AV65" s="84"/>
      <c r="AW65" s="80">
        <f>AW66</f>
        <v>200000</v>
      </c>
      <c r="AX65" s="81"/>
      <c r="AY65" s="81"/>
      <c r="AZ65" s="81"/>
      <c r="BA65" s="81"/>
      <c r="BB65" s="81"/>
      <c r="BC65" s="81"/>
      <c r="BD65" s="82"/>
      <c r="BE65" s="85">
        <f>AW65</f>
        <v>200000</v>
      </c>
      <c r="BF65" s="85"/>
      <c r="BG65" s="85"/>
      <c r="BH65" s="85"/>
      <c r="BI65" s="85"/>
      <c r="BJ65" s="85"/>
      <c r="BK65" s="85"/>
      <c r="BL65" s="85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40.5" customHeight="1" x14ac:dyDescent="0.2">
      <c r="A66" s="86" t="s">
        <v>135</v>
      </c>
      <c r="B66" s="87"/>
      <c r="C66" s="88"/>
      <c r="D66" s="89" t="s">
        <v>138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79"/>
      <c r="AP66" s="79"/>
      <c r="AQ66" s="79"/>
      <c r="AR66" s="79"/>
      <c r="AS66" s="79"/>
      <c r="AT66" s="79"/>
      <c r="AU66" s="79"/>
      <c r="AV66" s="79"/>
      <c r="AW66" s="73">
        <v>200000</v>
      </c>
      <c r="AX66" s="74"/>
      <c r="AY66" s="74"/>
      <c r="AZ66" s="74"/>
      <c r="BA66" s="74"/>
      <c r="BB66" s="74"/>
      <c r="BC66" s="74"/>
      <c r="BD66" s="75"/>
      <c r="BE66" s="59">
        <f>AW66</f>
        <v>200000</v>
      </c>
      <c r="BF66" s="59"/>
      <c r="BG66" s="59"/>
      <c r="BH66" s="59"/>
      <c r="BI66" s="59"/>
      <c r="BJ66" s="59"/>
      <c r="BK66" s="59"/>
      <c r="BL66" s="59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s="2" customFormat="1" ht="18" customHeight="1" x14ac:dyDescent="0.2">
      <c r="A67" s="69"/>
      <c r="B67" s="69"/>
      <c r="C67" s="69"/>
      <c r="D67" s="61" t="s">
        <v>46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187">
        <v>0</v>
      </c>
      <c r="AP67" s="187"/>
      <c r="AQ67" s="187"/>
      <c r="AR67" s="187"/>
      <c r="AS67" s="187"/>
      <c r="AT67" s="187"/>
      <c r="AU67" s="187"/>
      <c r="AV67" s="187"/>
      <c r="AW67" s="85">
        <f>AW49+AW51+AW55+AW65</f>
        <v>10218530</v>
      </c>
      <c r="AX67" s="85"/>
      <c r="AY67" s="85"/>
      <c r="AZ67" s="85"/>
      <c r="BA67" s="85"/>
      <c r="BB67" s="85"/>
      <c r="BC67" s="85"/>
      <c r="BD67" s="85"/>
      <c r="BE67" s="85">
        <f>AO67+AW67</f>
        <v>10218530</v>
      </c>
      <c r="BF67" s="85"/>
      <c r="BG67" s="85"/>
      <c r="BH67" s="85"/>
      <c r="BI67" s="85"/>
      <c r="BJ67" s="85"/>
      <c r="BK67" s="85"/>
      <c r="BL67" s="85"/>
      <c r="BQ67" s="47"/>
      <c r="BR67" s="47"/>
      <c r="BS67" s="47"/>
      <c r="BT67" s="46">
        <f>43539904</f>
        <v>43539904</v>
      </c>
      <c r="BU67" s="47"/>
      <c r="BV67" s="46">
        <f>AS67-BT67</f>
        <v>-43539904</v>
      </c>
      <c r="BW67" s="47"/>
      <c r="BX67" s="47"/>
      <c r="BY67" s="47"/>
      <c r="BZ67" s="47"/>
      <c r="CA67" s="47"/>
      <c r="CB67" s="47"/>
    </row>
    <row r="68" spans="1:80" ht="3" customHeight="1" x14ac:dyDescent="0.2"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1:80" ht="15.75" customHeight="1" x14ac:dyDescent="0.2">
      <c r="A69" s="154" t="s">
        <v>25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80" ht="15" customHeigh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Z70" s="3"/>
      <c r="BE70" s="152" t="s">
        <v>59</v>
      </c>
      <c r="BF70" s="152"/>
      <c r="BG70" s="152"/>
      <c r="BH70" s="152"/>
      <c r="BI70" s="152"/>
      <c r="BJ70" s="152"/>
      <c r="BK70" s="152"/>
      <c r="BL70" s="152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1:80" ht="12" customHeight="1" x14ac:dyDescent="0.2">
      <c r="A71" s="56" t="s">
        <v>14</v>
      </c>
      <c r="B71" s="56"/>
      <c r="C71" s="56"/>
      <c r="D71" s="56" t="s">
        <v>17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 t="s">
        <v>15</v>
      </c>
      <c r="AP71" s="56"/>
      <c r="AQ71" s="56"/>
      <c r="AR71" s="56"/>
      <c r="AS71" s="56"/>
      <c r="AT71" s="56"/>
      <c r="AU71" s="56"/>
      <c r="AV71" s="56"/>
      <c r="AW71" s="56" t="s">
        <v>16</v>
      </c>
      <c r="AX71" s="56"/>
      <c r="AY71" s="56"/>
      <c r="AZ71" s="56"/>
      <c r="BA71" s="56"/>
      <c r="BB71" s="56"/>
      <c r="BC71" s="56"/>
      <c r="BD71" s="56"/>
      <c r="BE71" s="56" t="s">
        <v>13</v>
      </c>
      <c r="BF71" s="56"/>
      <c r="BG71" s="56"/>
      <c r="BH71" s="56"/>
      <c r="BI71" s="56"/>
      <c r="BJ71" s="56"/>
      <c r="BK71" s="56"/>
      <c r="BL71" s="56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1:80" ht="12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1:80" ht="15.75" customHeight="1" x14ac:dyDescent="0.2">
      <c r="A73" s="56">
        <v>1</v>
      </c>
      <c r="B73" s="56"/>
      <c r="C73" s="56"/>
      <c r="D73" s="56">
        <v>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>
        <v>3</v>
      </c>
      <c r="AP73" s="56"/>
      <c r="AQ73" s="56"/>
      <c r="AR73" s="56"/>
      <c r="AS73" s="56"/>
      <c r="AT73" s="56"/>
      <c r="AU73" s="56"/>
      <c r="AV73" s="56"/>
      <c r="AW73" s="56">
        <v>4</v>
      </c>
      <c r="AX73" s="56"/>
      <c r="AY73" s="56"/>
      <c r="AZ73" s="56"/>
      <c r="BA73" s="56"/>
      <c r="BB73" s="56"/>
      <c r="BC73" s="56"/>
      <c r="BD73" s="56"/>
      <c r="BE73" s="56">
        <v>5</v>
      </c>
      <c r="BF73" s="56"/>
      <c r="BG73" s="56"/>
      <c r="BH73" s="56"/>
      <c r="BI73" s="56"/>
      <c r="BJ73" s="56"/>
      <c r="BK73" s="56"/>
      <c r="BL73" s="56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</row>
    <row r="74" spans="1:80" ht="35.25" customHeight="1" x14ac:dyDescent="0.2">
      <c r="A74" s="56">
        <v>1</v>
      </c>
      <c r="B74" s="56"/>
      <c r="C74" s="56"/>
      <c r="D74" s="57" t="s">
        <v>78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9">
        <v>0</v>
      </c>
      <c r="AP74" s="59"/>
      <c r="AQ74" s="59"/>
      <c r="AR74" s="59"/>
      <c r="AS74" s="59"/>
      <c r="AT74" s="59"/>
      <c r="AU74" s="59"/>
      <c r="AV74" s="59"/>
      <c r="AW74" s="59">
        <f>AW50</f>
        <v>96120</v>
      </c>
      <c r="AX74" s="59"/>
      <c r="AY74" s="59"/>
      <c r="AZ74" s="59"/>
      <c r="BA74" s="59"/>
      <c r="BB74" s="59"/>
      <c r="BC74" s="59"/>
      <c r="BD74" s="59"/>
      <c r="BE74" s="59">
        <f>AO74+AW74</f>
        <v>96120</v>
      </c>
      <c r="BF74" s="59"/>
      <c r="BG74" s="59"/>
      <c r="BH74" s="59"/>
      <c r="BI74" s="59"/>
      <c r="BJ74" s="59"/>
      <c r="BK74" s="59"/>
      <c r="BL74" s="59"/>
      <c r="BQ74" s="44"/>
      <c r="BR74" s="44"/>
      <c r="BS74" s="44"/>
      <c r="BT74" s="44">
        <v>24721120</v>
      </c>
      <c r="BU74" s="44"/>
      <c r="BV74" s="45">
        <f>BT74-AW74</f>
        <v>24625000</v>
      </c>
      <c r="BW74" s="44"/>
      <c r="BX74" s="44"/>
      <c r="BY74" s="44"/>
      <c r="BZ74" s="44"/>
      <c r="CA74" s="44"/>
      <c r="CB74" s="44"/>
    </row>
    <row r="75" spans="1:80" ht="35.25" customHeight="1" x14ac:dyDescent="0.2">
      <c r="A75" s="56">
        <v>2</v>
      </c>
      <c r="B75" s="56"/>
      <c r="C75" s="56"/>
      <c r="D75" s="57" t="s">
        <v>133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9">
        <v>0</v>
      </c>
      <c r="AP75" s="59"/>
      <c r="AQ75" s="59"/>
      <c r="AR75" s="59"/>
      <c r="AS75" s="59"/>
      <c r="AT75" s="59"/>
      <c r="AU75" s="59"/>
      <c r="AV75" s="59"/>
      <c r="AW75" s="73">
        <f>AW51</f>
        <v>3190264</v>
      </c>
      <c r="AX75" s="74"/>
      <c r="AY75" s="74"/>
      <c r="AZ75" s="74"/>
      <c r="BA75" s="74"/>
      <c r="BB75" s="74"/>
      <c r="BC75" s="74"/>
      <c r="BD75" s="75"/>
      <c r="BE75" s="59">
        <f>AO75+AW75</f>
        <v>3190264</v>
      </c>
      <c r="BF75" s="59"/>
      <c r="BG75" s="59"/>
      <c r="BH75" s="59"/>
      <c r="BI75" s="59"/>
      <c r="BJ75" s="59"/>
      <c r="BK75" s="59"/>
      <c r="BL75" s="59"/>
      <c r="BQ75" s="44"/>
      <c r="BR75" s="44"/>
      <c r="BS75" s="44"/>
      <c r="BT75" s="44"/>
      <c r="BU75" s="44"/>
      <c r="BV75" s="45"/>
      <c r="BW75" s="44"/>
      <c r="BX75" s="44"/>
      <c r="BY75" s="44"/>
      <c r="BZ75" s="44"/>
      <c r="CA75" s="44"/>
      <c r="CB75" s="44"/>
    </row>
    <row r="76" spans="1:80" ht="35.25" customHeight="1" x14ac:dyDescent="0.2">
      <c r="A76" s="56">
        <v>3</v>
      </c>
      <c r="B76" s="56"/>
      <c r="C76" s="56"/>
      <c r="D76" s="57" t="s">
        <v>103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9">
        <v>0</v>
      </c>
      <c r="AP76" s="59"/>
      <c r="AQ76" s="59"/>
      <c r="AR76" s="59"/>
      <c r="AS76" s="59"/>
      <c r="AT76" s="59"/>
      <c r="AU76" s="59"/>
      <c r="AV76" s="59"/>
      <c r="AW76" s="73">
        <f>AW55</f>
        <v>6732146</v>
      </c>
      <c r="AX76" s="74"/>
      <c r="AY76" s="74"/>
      <c r="AZ76" s="74"/>
      <c r="BA76" s="74"/>
      <c r="BB76" s="74"/>
      <c r="BC76" s="74"/>
      <c r="BD76" s="75"/>
      <c r="BE76" s="59">
        <f>AO76+AW76</f>
        <v>6732146</v>
      </c>
      <c r="BF76" s="59"/>
      <c r="BG76" s="59"/>
      <c r="BH76" s="59"/>
      <c r="BI76" s="59"/>
      <c r="BJ76" s="59"/>
      <c r="BK76" s="59"/>
      <c r="BL76" s="59"/>
      <c r="BQ76" s="44"/>
      <c r="BR76" s="44"/>
      <c r="BS76" s="44"/>
      <c r="BT76" s="44"/>
      <c r="BU76" s="44"/>
      <c r="BV76" s="45"/>
      <c r="BW76" s="44"/>
      <c r="BX76" s="44"/>
      <c r="BY76" s="44"/>
      <c r="BZ76" s="44"/>
      <c r="CA76" s="44"/>
      <c r="CB76" s="44"/>
    </row>
    <row r="77" spans="1:80" ht="35.25" customHeight="1" x14ac:dyDescent="0.2">
      <c r="A77" s="56">
        <v>4</v>
      </c>
      <c r="B77" s="56"/>
      <c r="C77" s="56"/>
      <c r="D77" s="70" t="s">
        <v>136</v>
      </c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2"/>
      <c r="AO77" s="59">
        <v>0</v>
      </c>
      <c r="AP77" s="59"/>
      <c r="AQ77" s="59"/>
      <c r="AR77" s="59"/>
      <c r="AS77" s="59"/>
      <c r="AT77" s="59"/>
      <c r="AU77" s="59"/>
      <c r="AV77" s="59"/>
      <c r="AW77" s="73">
        <f>AW65</f>
        <v>200000</v>
      </c>
      <c r="AX77" s="74"/>
      <c r="AY77" s="74"/>
      <c r="AZ77" s="74"/>
      <c r="BA77" s="74"/>
      <c r="BB77" s="74"/>
      <c r="BC77" s="74"/>
      <c r="BD77" s="75"/>
      <c r="BE77" s="59">
        <f>AO77+AW77</f>
        <v>200000</v>
      </c>
      <c r="BF77" s="59"/>
      <c r="BG77" s="59"/>
      <c r="BH77" s="59"/>
      <c r="BI77" s="59"/>
      <c r="BJ77" s="59"/>
      <c r="BK77" s="59"/>
      <c r="BL77" s="59"/>
      <c r="BQ77" s="44"/>
      <c r="BR77" s="44"/>
      <c r="BS77" s="44"/>
      <c r="BT77" s="44"/>
      <c r="BU77" s="44"/>
      <c r="BV77" s="45"/>
      <c r="BW77" s="44"/>
      <c r="BX77" s="44"/>
      <c r="BY77" s="44"/>
      <c r="BZ77" s="44"/>
      <c r="CA77" s="44"/>
      <c r="CB77" s="44"/>
    </row>
    <row r="78" spans="1:80" s="2" customFormat="1" ht="19.5" customHeight="1" x14ac:dyDescent="0.2">
      <c r="A78" s="69"/>
      <c r="B78" s="69"/>
      <c r="C78" s="69"/>
      <c r="D78" s="188" t="s">
        <v>13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85">
        <v>0</v>
      </c>
      <c r="AP78" s="85"/>
      <c r="AQ78" s="85"/>
      <c r="AR78" s="85"/>
      <c r="AS78" s="85"/>
      <c r="AT78" s="85"/>
      <c r="AU78" s="85"/>
      <c r="AV78" s="85"/>
      <c r="AW78" s="85">
        <f>SUM(AW74:BD77)</f>
        <v>10218530</v>
      </c>
      <c r="AX78" s="85"/>
      <c r="AY78" s="85"/>
      <c r="AZ78" s="85"/>
      <c r="BA78" s="85"/>
      <c r="BB78" s="85"/>
      <c r="BC78" s="85"/>
      <c r="BD78" s="85"/>
      <c r="BE78" s="85">
        <f>AO78+AW78</f>
        <v>10218530</v>
      </c>
      <c r="BF78" s="85"/>
      <c r="BG78" s="85"/>
      <c r="BH78" s="85"/>
      <c r="BI78" s="85"/>
      <c r="BJ78" s="85"/>
      <c r="BK78" s="85"/>
      <c r="BL78" s="85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</row>
    <row r="79" spans="1:80" s="2" customFormat="1" ht="6" customHeight="1" x14ac:dyDescent="0.2">
      <c r="A79" s="50"/>
      <c r="B79" s="50"/>
      <c r="C79" s="50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</row>
    <row r="80" spans="1:80" ht="18.75" customHeight="1" x14ac:dyDescent="0.2">
      <c r="A80" s="161" t="s">
        <v>26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</row>
    <row r="81" spans="1:78" ht="7.5" customHeight="1" x14ac:dyDescent="0.2">
      <c r="A81" s="28"/>
      <c r="B81" s="28"/>
      <c r="C81" s="28"/>
      <c r="D81" s="28"/>
      <c r="E81" s="28"/>
      <c r="F81" s="28"/>
      <c r="G81" s="43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29"/>
      <c r="AA81" s="29"/>
      <c r="AB81" s="29"/>
      <c r="AC81" s="29"/>
      <c r="AD81" s="29"/>
      <c r="AE81" s="29"/>
      <c r="AF81" s="28"/>
      <c r="AG81" s="28"/>
      <c r="AH81" s="28"/>
      <c r="AI81" s="28"/>
      <c r="AJ81" s="28"/>
      <c r="AK81" s="28"/>
      <c r="AL81" s="28"/>
      <c r="AM81" s="28"/>
      <c r="AN81" s="28"/>
      <c r="AO81" s="30"/>
      <c r="AP81" s="30"/>
      <c r="AQ81" s="30"/>
      <c r="AR81" s="30"/>
      <c r="AS81" s="30"/>
      <c r="AT81" s="30"/>
      <c r="AU81" s="30"/>
      <c r="AV81" s="30"/>
      <c r="AW81" s="48"/>
      <c r="AX81" s="48"/>
      <c r="AY81" s="48"/>
      <c r="AZ81" s="48"/>
      <c r="BA81" s="48"/>
      <c r="BB81" s="48"/>
      <c r="BC81" s="48"/>
      <c r="BD81" s="48"/>
      <c r="BE81" s="30"/>
      <c r="BF81" s="30"/>
      <c r="BG81" s="30"/>
      <c r="BH81" s="30"/>
      <c r="BI81" s="30"/>
      <c r="BJ81" s="30"/>
      <c r="BK81" s="30"/>
      <c r="BL81" s="30"/>
      <c r="BT81" s="44"/>
      <c r="BU81" s="44"/>
      <c r="BV81" s="44"/>
      <c r="BW81" s="44"/>
      <c r="BX81" s="44"/>
      <c r="BY81" s="44"/>
      <c r="BZ81" s="44"/>
    </row>
    <row r="82" spans="1:78" ht="32.25" customHeight="1" x14ac:dyDescent="0.2">
      <c r="A82" s="100" t="s">
        <v>14</v>
      </c>
      <c r="B82" s="101"/>
      <c r="C82" s="101"/>
      <c r="D82" s="101"/>
      <c r="E82" s="101"/>
      <c r="F82" s="102"/>
      <c r="G82" s="56" t="s">
        <v>27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 t="s">
        <v>2</v>
      </c>
      <c r="AA82" s="56"/>
      <c r="AB82" s="56"/>
      <c r="AC82" s="56"/>
      <c r="AD82" s="56"/>
      <c r="AE82" s="100" t="s">
        <v>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6" t="s">
        <v>15</v>
      </c>
      <c r="AP82" s="56"/>
      <c r="AQ82" s="56"/>
      <c r="AR82" s="56"/>
      <c r="AS82" s="56"/>
      <c r="AT82" s="56"/>
      <c r="AU82" s="56"/>
      <c r="AV82" s="56"/>
      <c r="AW82" s="56" t="s">
        <v>16</v>
      </c>
      <c r="AX82" s="56"/>
      <c r="AY82" s="56"/>
      <c r="AZ82" s="56"/>
      <c r="BA82" s="56"/>
      <c r="BB82" s="56"/>
      <c r="BC82" s="56"/>
      <c r="BD82" s="56"/>
      <c r="BE82" s="56" t="s">
        <v>13</v>
      </c>
      <c r="BF82" s="56"/>
      <c r="BG82" s="56"/>
      <c r="BH82" s="56"/>
      <c r="BI82" s="56"/>
      <c r="BJ82" s="56"/>
      <c r="BK82" s="56"/>
      <c r="BL82" s="56"/>
      <c r="BT82" s="44"/>
      <c r="BU82" s="44"/>
      <c r="BV82" s="44"/>
      <c r="BW82" s="44"/>
      <c r="BX82" s="44"/>
      <c r="BY82" s="44"/>
      <c r="BZ82" s="44"/>
    </row>
    <row r="83" spans="1:78" ht="15.75" customHeight="1" x14ac:dyDescent="0.2">
      <c r="A83" s="56">
        <v>1</v>
      </c>
      <c r="B83" s="56"/>
      <c r="C83" s="56"/>
      <c r="D83" s="56"/>
      <c r="E83" s="56"/>
      <c r="F83" s="56"/>
      <c r="G83" s="56">
        <v>2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>
        <v>3</v>
      </c>
      <c r="AA83" s="56"/>
      <c r="AB83" s="56"/>
      <c r="AC83" s="56"/>
      <c r="AD83" s="56"/>
      <c r="AE83" s="56">
        <v>4</v>
      </c>
      <c r="AF83" s="56"/>
      <c r="AG83" s="56"/>
      <c r="AH83" s="56"/>
      <c r="AI83" s="56"/>
      <c r="AJ83" s="56"/>
      <c r="AK83" s="56"/>
      <c r="AL83" s="56"/>
      <c r="AM83" s="56"/>
      <c r="AN83" s="56"/>
      <c r="AO83" s="56">
        <v>5</v>
      </c>
      <c r="AP83" s="56"/>
      <c r="AQ83" s="56"/>
      <c r="AR83" s="56"/>
      <c r="AS83" s="56"/>
      <c r="AT83" s="56"/>
      <c r="AU83" s="56"/>
      <c r="AV83" s="56"/>
      <c r="AW83" s="56">
        <v>6</v>
      </c>
      <c r="AX83" s="56"/>
      <c r="AY83" s="56"/>
      <c r="AZ83" s="56"/>
      <c r="BA83" s="56"/>
      <c r="BB83" s="56"/>
      <c r="BC83" s="56"/>
      <c r="BD83" s="56"/>
      <c r="BE83" s="56">
        <v>7</v>
      </c>
      <c r="BF83" s="56"/>
      <c r="BG83" s="56"/>
      <c r="BH83" s="56"/>
      <c r="BI83" s="56"/>
      <c r="BJ83" s="56"/>
      <c r="BK83" s="56"/>
      <c r="BL83" s="56"/>
      <c r="BT83" s="44"/>
      <c r="BU83" s="44"/>
      <c r="BV83" s="44"/>
      <c r="BW83" s="44"/>
      <c r="BX83" s="44"/>
      <c r="BY83" s="44"/>
      <c r="BZ83" s="44"/>
    </row>
    <row r="84" spans="1:78" ht="21" customHeight="1" x14ac:dyDescent="0.2">
      <c r="A84" s="56"/>
      <c r="B84" s="56"/>
      <c r="C84" s="56"/>
      <c r="D84" s="56"/>
      <c r="E84" s="56"/>
      <c r="F84" s="56"/>
      <c r="G84" s="68" t="s">
        <v>72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55"/>
      <c r="BF84" s="55"/>
      <c r="BG84" s="55"/>
      <c r="BH84" s="55"/>
      <c r="BI84" s="55"/>
      <c r="BJ84" s="55"/>
      <c r="BK84" s="55"/>
      <c r="BL84" s="55"/>
      <c r="BT84" s="44"/>
      <c r="BU84" s="44"/>
      <c r="BV84" s="44"/>
      <c r="BW84" s="44"/>
      <c r="BX84" s="44"/>
      <c r="BY84" s="44"/>
      <c r="BZ84" s="44"/>
    </row>
    <row r="85" spans="1:78" ht="21" customHeight="1" x14ac:dyDescent="0.2">
      <c r="A85" s="56"/>
      <c r="B85" s="56"/>
      <c r="C85" s="56"/>
      <c r="D85" s="56"/>
      <c r="E85" s="56"/>
      <c r="F85" s="56"/>
      <c r="G85" s="61" t="s">
        <v>47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9"/>
      <c r="AP85" s="59"/>
      <c r="AQ85" s="59"/>
      <c r="AR85" s="59"/>
      <c r="AS85" s="59"/>
      <c r="AT85" s="59"/>
      <c r="AU85" s="59"/>
      <c r="AV85" s="59"/>
      <c r="AW85" s="62"/>
      <c r="AX85" s="62"/>
      <c r="AY85" s="62"/>
      <c r="AZ85" s="62"/>
      <c r="BA85" s="62"/>
      <c r="BB85" s="62"/>
      <c r="BC85" s="62"/>
      <c r="BD85" s="62"/>
      <c r="BE85" s="55"/>
      <c r="BF85" s="55"/>
      <c r="BG85" s="55"/>
      <c r="BH85" s="55"/>
      <c r="BI85" s="55"/>
      <c r="BJ85" s="55"/>
      <c r="BK85" s="55"/>
      <c r="BL85" s="55"/>
      <c r="BT85" s="44"/>
      <c r="BU85" s="44"/>
      <c r="BV85" s="44"/>
      <c r="BW85" s="44"/>
      <c r="BX85" s="44"/>
      <c r="BY85" s="44"/>
      <c r="BZ85" s="44"/>
    </row>
    <row r="86" spans="1:78" ht="21" hidden="1" customHeight="1" x14ac:dyDescent="0.2">
      <c r="A86" s="56"/>
      <c r="B86" s="56"/>
      <c r="C86" s="56"/>
      <c r="D86" s="56"/>
      <c r="E86" s="56"/>
      <c r="F86" s="56"/>
      <c r="G86" s="67" t="s">
        <v>65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58" t="s">
        <v>48</v>
      </c>
      <c r="AA86" s="58"/>
      <c r="AB86" s="58"/>
      <c r="AC86" s="58"/>
      <c r="AD86" s="58"/>
      <c r="AE86" s="58" t="s">
        <v>61</v>
      </c>
      <c r="AF86" s="58"/>
      <c r="AG86" s="58"/>
      <c r="AH86" s="58"/>
      <c r="AI86" s="58"/>
      <c r="AJ86" s="58"/>
      <c r="AK86" s="58"/>
      <c r="AL86" s="58"/>
      <c r="AM86" s="58"/>
      <c r="AN86" s="58"/>
      <c r="AO86" s="59"/>
      <c r="AP86" s="59"/>
      <c r="AQ86" s="59"/>
      <c r="AR86" s="59"/>
      <c r="AS86" s="59"/>
      <c r="AT86" s="59"/>
      <c r="AU86" s="59"/>
      <c r="AV86" s="59"/>
      <c r="AW86" s="62">
        <f>SUM(AW87:BD87)</f>
        <v>96120</v>
      </c>
      <c r="AX86" s="62"/>
      <c r="AY86" s="62"/>
      <c r="AZ86" s="62"/>
      <c r="BA86" s="62"/>
      <c r="BB86" s="62"/>
      <c r="BC86" s="62"/>
      <c r="BD86" s="62"/>
      <c r="BE86" s="59">
        <f>AW86</f>
        <v>96120</v>
      </c>
      <c r="BF86" s="59"/>
      <c r="BG86" s="59"/>
      <c r="BH86" s="59"/>
      <c r="BI86" s="59"/>
      <c r="BJ86" s="59"/>
      <c r="BK86" s="59"/>
      <c r="BL86" s="59"/>
      <c r="BT86" s="44"/>
      <c r="BU86" s="44"/>
      <c r="BV86" s="44"/>
      <c r="BW86" s="44"/>
      <c r="BX86" s="44"/>
      <c r="BY86" s="44"/>
      <c r="BZ86" s="44"/>
    </row>
    <row r="87" spans="1:78" ht="33.75" customHeight="1" x14ac:dyDescent="0.2">
      <c r="A87" s="56"/>
      <c r="B87" s="56"/>
      <c r="C87" s="56"/>
      <c r="D87" s="56"/>
      <c r="E87" s="56"/>
      <c r="F87" s="56"/>
      <c r="G87" s="57" t="s">
        <v>71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8" t="s">
        <v>69</v>
      </c>
      <c r="AA87" s="58"/>
      <c r="AB87" s="58"/>
      <c r="AC87" s="58"/>
      <c r="AD87" s="58"/>
      <c r="AE87" s="58" t="s">
        <v>61</v>
      </c>
      <c r="AF87" s="58"/>
      <c r="AG87" s="58"/>
      <c r="AH87" s="58"/>
      <c r="AI87" s="58"/>
      <c r="AJ87" s="58"/>
      <c r="AK87" s="58"/>
      <c r="AL87" s="58"/>
      <c r="AM87" s="58"/>
      <c r="AN87" s="58"/>
      <c r="AO87" s="59"/>
      <c r="AP87" s="59"/>
      <c r="AQ87" s="59"/>
      <c r="AR87" s="59"/>
      <c r="AS87" s="59"/>
      <c r="AT87" s="59"/>
      <c r="AU87" s="59"/>
      <c r="AV87" s="59"/>
      <c r="AW87" s="62">
        <f>AW50</f>
        <v>96120</v>
      </c>
      <c r="AX87" s="62"/>
      <c r="AY87" s="62"/>
      <c r="AZ87" s="62"/>
      <c r="BA87" s="62"/>
      <c r="BB87" s="62"/>
      <c r="BC87" s="62"/>
      <c r="BD87" s="62"/>
      <c r="BE87" s="59">
        <f>AW87</f>
        <v>96120</v>
      </c>
      <c r="BF87" s="59"/>
      <c r="BG87" s="59"/>
      <c r="BH87" s="59"/>
      <c r="BI87" s="59"/>
      <c r="BJ87" s="59"/>
      <c r="BK87" s="59"/>
      <c r="BL87" s="59"/>
      <c r="BT87" s="44"/>
      <c r="BU87" s="44"/>
      <c r="BV87" s="44"/>
      <c r="BW87" s="44"/>
      <c r="BX87" s="44"/>
      <c r="BY87" s="44"/>
      <c r="BZ87" s="44"/>
    </row>
    <row r="88" spans="1:78" ht="18.95" customHeight="1" x14ac:dyDescent="0.2">
      <c r="A88" s="56"/>
      <c r="B88" s="56"/>
      <c r="C88" s="56"/>
      <c r="D88" s="56"/>
      <c r="E88" s="56"/>
      <c r="F88" s="56"/>
      <c r="G88" s="65" t="s">
        <v>68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9"/>
      <c r="AP88" s="59"/>
      <c r="AQ88" s="59"/>
      <c r="AR88" s="59"/>
      <c r="AS88" s="59"/>
      <c r="AT88" s="59"/>
      <c r="AU88" s="59"/>
      <c r="AV88" s="59"/>
      <c r="AW88" s="62"/>
      <c r="AX88" s="62"/>
      <c r="AY88" s="62"/>
      <c r="AZ88" s="62"/>
      <c r="BA88" s="62"/>
      <c r="BB88" s="62"/>
      <c r="BC88" s="62"/>
      <c r="BD88" s="62"/>
      <c r="BE88" s="55"/>
      <c r="BF88" s="55"/>
      <c r="BG88" s="55"/>
      <c r="BH88" s="55"/>
      <c r="BI88" s="55"/>
      <c r="BJ88" s="55"/>
      <c r="BK88" s="55"/>
      <c r="BL88" s="55"/>
      <c r="BT88" s="44"/>
      <c r="BU88" s="44"/>
      <c r="BV88" s="44"/>
      <c r="BW88" s="44"/>
      <c r="BX88" s="44"/>
      <c r="BY88" s="44"/>
      <c r="BZ88" s="44"/>
    </row>
    <row r="89" spans="1:78" ht="18.95" customHeight="1" x14ac:dyDescent="0.2">
      <c r="A89" s="56"/>
      <c r="B89" s="56"/>
      <c r="C89" s="56"/>
      <c r="D89" s="56"/>
      <c r="E89" s="56"/>
      <c r="F89" s="56"/>
      <c r="G89" s="63" t="s">
        <v>79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58" t="s">
        <v>62</v>
      </c>
      <c r="AA89" s="58"/>
      <c r="AB89" s="58"/>
      <c r="AC89" s="58"/>
      <c r="AD89" s="58"/>
      <c r="AE89" s="58" t="s">
        <v>64</v>
      </c>
      <c r="AF89" s="58"/>
      <c r="AG89" s="58"/>
      <c r="AH89" s="58"/>
      <c r="AI89" s="58"/>
      <c r="AJ89" s="58"/>
      <c r="AK89" s="58"/>
      <c r="AL89" s="58"/>
      <c r="AM89" s="58"/>
      <c r="AN89" s="58"/>
      <c r="AO89" s="59"/>
      <c r="AP89" s="59"/>
      <c r="AQ89" s="59"/>
      <c r="AR89" s="59"/>
      <c r="AS89" s="59"/>
      <c r="AT89" s="59"/>
      <c r="AU89" s="59"/>
      <c r="AV89" s="59"/>
      <c r="AW89" s="66">
        <v>1</v>
      </c>
      <c r="AX89" s="66"/>
      <c r="AY89" s="66"/>
      <c r="AZ89" s="66"/>
      <c r="BA89" s="66"/>
      <c r="BB89" s="66"/>
      <c r="BC89" s="66"/>
      <c r="BD89" s="66"/>
      <c r="BE89" s="64">
        <f>AW89</f>
        <v>1</v>
      </c>
      <c r="BF89" s="64"/>
      <c r="BG89" s="64"/>
      <c r="BH89" s="64"/>
      <c r="BI89" s="64"/>
      <c r="BJ89" s="64"/>
      <c r="BK89" s="64"/>
      <c r="BL89" s="64"/>
      <c r="BT89" s="44"/>
      <c r="BU89" s="44"/>
      <c r="BV89" s="44"/>
      <c r="BW89" s="44"/>
      <c r="BX89" s="44"/>
      <c r="BY89" s="44"/>
      <c r="BZ89" s="44"/>
    </row>
    <row r="90" spans="1:78" ht="21" customHeight="1" x14ac:dyDescent="0.2">
      <c r="A90" s="56"/>
      <c r="B90" s="56"/>
      <c r="C90" s="56"/>
      <c r="D90" s="56"/>
      <c r="E90" s="56"/>
      <c r="F90" s="56"/>
      <c r="G90" s="65" t="s">
        <v>60</v>
      </c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9"/>
      <c r="AP90" s="59"/>
      <c r="AQ90" s="59"/>
      <c r="AR90" s="59"/>
      <c r="AS90" s="59"/>
      <c r="AT90" s="59"/>
      <c r="AU90" s="59"/>
      <c r="AV90" s="59"/>
      <c r="AW90" s="62"/>
      <c r="AX90" s="62"/>
      <c r="AY90" s="62"/>
      <c r="AZ90" s="62"/>
      <c r="BA90" s="62"/>
      <c r="BB90" s="62"/>
      <c r="BC90" s="62"/>
      <c r="BD90" s="62"/>
      <c r="BE90" s="55"/>
      <c r="BF90" s="55"/>
      <c r="BG90" s="55"/>
      <c r="BH90" s="55"/>
      <c r="BI90" s="55"/>
      <c r="BJ90" s="55"/>
      <c r="BK90" s="55"/>
      <c r="BL90" s="55"/>
      <c r="BT90" s="44"/>
      <c r="BU90" s="44"/>
      <c r="BV90" s="44"/>
      <c r="BW90" s="44"/>
      <c r="BX90" s="44"/>
      <c r="BY90" s="44"/>
      <c r="BZ90" s="44"/>
    </row>
    <row r="91" spans="1:78" ht="32.25" customHeight="1" x14ac:dyDescent="0.2">
      <c r="A91" s="56"/>
      <c r="B91" s="56"/>
      <c r="C91" s="56"/>
      <c r="D91" s="56"/>
      <c r="E91" s="56"/>
      <c r="F91" s="56"/>
      <c r="G91" s="63" t="s">
        <v>80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58" t="s">
        <v>69</v>
      </c>
      <c r="AA91" s="58"/>
      <c r="AB91" s="58"/>
      <c r="AC91" s="58"/>
      <c r="AD91" s="58"/>
      <c r="AE91" s="58" t="s">
        <v>58</v>
      </c>
      <c r="AF91" s="58"/>
      <c r="AG91" s="58"/>
      <c r="AH91" s="58"/>
      <c r="AI91" s="58"/>
      <c r="AJ91" s="58"/>
      <c r="AK91" s="58"/>
      <c r="AL91" s="58"/>
      <c r="AM91" s="58"/>
      <c r="AN91" s="58"/>
      <c r="AO91" s="59"/>
      <c r="AP91" s="59"/>
      <c r="AQ91" s="59"/>
      <c r="AR91" s="59"/>
      <c r="AS91" s="59"/>
      <c r="AT91" s="59"/>
      <c r="AU91" s="59"/>
      <c r="AV91" s="59"/>
      <c r="AW91" s="62">
        <f>AW87</f>
        <v>96120</v>
      </c>
      <c r="AX91" s="62"/>
      <c r="AY91" s="62"/>
      <c r="AZ91" s="62"/>
      <c r="BA91" s="62"/>
      <c r="BB91" s="62"/>
      <c r="BC91" s="62"/>
      <c r="BD91" s="62"/>
      <c r="BE91" s="59">
        <f>AW91</f>
        <v>96120</v>
      </c>
      <c r="BF91" s="59"/>
      <c r="BG91" s="59"/>
      <c r="BH91" s="59"/>
      <c r="BI91" s="59"/>
      <c r="BJ91" s="59"/>
      <c r="BK91" s="59"/>
      <c r="BL91" s="59"/>
      <c r="BT91" s="44"/>
      <c r="BU91" s="44"/>
      <c r="BV91" s="44"/>
      <c r="BW91" s="44"/>
      <c r="BX91" s="44"/>
      <c r="BY91" s="44"/>
      <c r="BZ91" s="44"/>
    </row>
    <row r="92" spans="1:78" ht="18" customHeight="1" x14ac:dyDescent="0.2">
      <c r="A92" s="56"/>
      <c r="B92" s="56"/>
      <c r="C92" s="56"/>
      <c r="D92" s="56"/>
      <c r="E92" s="56"/>
      <c r="F92" s="56"/>
      <c r="G92" s="61" t="s">
        <v>49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9"/>
      <c r="AP92" s="59"/>
      <c r="AQ92" s="59"/>
      <c r="AR92" s="59"/>
      <c r="AS92" s="59"/>
      <c r="AT92" s="59"/>
      <c r="AU92" s="59"/>
      <c r="AV92" s="59"/>
      <c r="AW92" s="62"/>
      <c r="AX92" s="62"/>
      <c r="AY92" s="62"/>
      <c r="AZ92" s="62"/>
      <c r="BA92" s="62"/>
      <c r="BB92" s="62"/>
      <c r="BC92" s="62"/>
      <c r="BD92" s="62"/>
      <c r="BE92" s="55"/>
      <c r="BF92" s="55"/>
      <c r="BG92" s="55"/>
      <c r="BH92" s="55"/>
      <c r="BI92" s="55"/>
      <c r="BJ92" s="55"/>
      <c r="BK92" s="55"/>
      <c r="BL92" s="55"/>
      <c r="BT92" s="44"/>
      <c r="BU92" s="44"/>
      <c r="BV92" s="44"/>
      <c r="BW92" s="44"/>
      <c r="BX92" s="44"/>
      <c r="BY92" s="44"/>
      <c r="BZ92" s="44"/>
    </row>
    <row r="93" spans="1:78" ht="37.5" customHeight="1" x14ac:dyDescent="0.2">
      <c r="A93" s="56"/>
      <c r="B93" s="56"/>
      <c r="C93" s="56"/>
      <c r="D93" s="56"/>
      <c r="E93" s="56"/>
      <c r="F93" s="56"/>
      <c r="G93" s="57" t="s">
        <v>57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8" t="s">
        <v>50</v>
      </c>
      <c r="AA93" s="58"/>
      <c r="AB93" s="58"/>
      <c r="AC93" s="58"/>
      <c r="AD93" s="58"/>
      <c r="AE93" s="58" t="s">
        <v>58</v>
      </c>
      <c r="AF93" s="58"/>
      <c r="AG93" s="58"/>
      <c r="AH93" s="58"/>
      <c r="AI93" s="58"/>
      <c r="AJ93" s="58"/>
      <c r="AK93" s="58"/>
      <c r="AL93" s="58"/>
      <c r="AM93" s="58"/>
      <c r="AN93" s="58"/>
      <c r="AO93" s="59"/>
      <c r="AP93" s="59"/>
      <c r="AQ93" s="59"/>
      <c r="AR93" s="59"/>
      <c r="AS93" s="59"/>
      <c r="AT93" s="59"/>
      <c r="AU93" s="59"/>
      <c r="AV93" s="59"/>
      <c r="AW93" s="60">
        <f>AW86/55378873.23*100</f>
        <v>0.17356799514644081</v>
      </c>
      <c r="AX93" s="60" t="e">
        <f>#REF!/33361779.74*100</f>
        <v>#REF!</v>
      </c>
      <c r="AY93" s="60" t="e">
        <f>#REF!/55379000*100</f>
        <v>#REF!</v>
      </c>
      <c r="AZ93" s="60" t="e">
        <f>#REF!/33361779.74*100</f>
        <v>#REF!</v>
      </c>
      <c r="BA93" s="60" t="e">
        <f>#REF!/55379000*100</f>
        <v>#REF!</v>
      </c>
      <c r="BB93" s="60" t="e">
        <f>#REF!/33361779.74*100</f>
        <v>#REF!</v>
      </c>
      <c r="BC93" s="60" t="e">
        <f>#REF!/55379000*100</f>
        <v>#REF!</v>
      </c>
      <c r="BD93" s="60" t="e">
        <f>#REF!/33361779.74*100</f>
        <v>#REF!</v>
      </c>
      <c r="BE93" s="55">
        <f>AW93</f>
        <v>0.17356799514644081</v>
      </c>
      <c r="BF93" s="55"/>
      <c r="BG93" s="55"/>
      <c r="BH93" s="55"/>
      <c r="BI93" s="55"/>
      <c r="BJ93" s="55"/>
      <c r="BK93" s="55"/>
      <c r="BL93" s="55"/>
      <c r="BT93" s="44"/>
      <c r="BU93" s="44"/>
      <c r="BV93" s="44"/>
      <c r="BW93" s="44"/>
      <c r="BX93" s="44"/>
      <c r="BY93" s="44"/>
      <c r="BZ93" s="44"/>
    </row>
    <row r="94" spans="1:78" ht="25.5" customHeight="1" x14ac:dyDescent="0.2">
      <c r="A94" s="100"/>
      <c r="B94" s="101"/>
      <c r="C94" s="101"/>
      <c r="D94" s="101"/>
      <c r="E94" s="101"/>
      <c r="F94" s="102"/>
      <c r="G94" s="89" t="s">
        <v>113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1"/>
      <c r="BT94" s="44"/>
      <c r="BU94" s="44"/>
      <c r="BV94" s="44"/>
      <c r="BW94" s="44"/>
      <c r="BX94" s="44"/>
      <c r="BY94" s="44"/>
      <c r="BZ94" s="44"/>
    </row>
    <row r="95" spans="1:78" ht="20.25" customHeight="1" x14ac:dyDescent="0.2">
      <c r="A95" s="106"/>
      <c r="B95" s="107"/>
      <c r="C95" s="107"/>
      <c r="D95" s="107"/>
      <c r="E95" s="107"/>
      <c r="F95" s="108"/>
      <c r="G95" s="109" t="s">
        <v>47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128"/>
      <c r="AA95" s="128"/>
      <c r="AB95" s="128"/>
      <c r="AC95" s="128"/>
      <c r="AD95" s="128"/>
      <c r="AE95" s="109"/>
      <c r="AF95" s="110"/>
      <c r="AG95" s="110"/>
      <c r="AH95" s="110"/>
      <c r="AI95" s="110"/>
      <c r="AJ95" s="110"/>
      <c r="AK95" s="110"/>
      <c r="AL95" s="110"/>
      <c r="AM95" s="110"/>
      <c r="AN95" s="111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T95" s="44"/>
      <c r="BU95" s="44"/>
      <c r="BV95" s="44"/>
      <c r="BW95" s="44"/>
      <c r="BX95" s="44"/>
      <c r="BY95" s="44"/>
      <c r="BZ95" s="44"/>
    </row>
    <row r="96" spans="1:78" ht="37.5" customHeight="1" x14ac:dyDescent="0.2">
      <c r="A96" s="100"/>
      <c r="B96" s="101"/>
      <c r="C96" s="101"/>
      <c r="D96" s="101"/>
      <c r="E96" s="101"/>
      <c r="F96" s="102"/>
      <c r="G96" s="70" t="s">
        <v>111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2"/>
      <c r="Z96" s="58" t="s">
        <v>48</v>
      </c>
      <c r="AA96" s="58"/>
      <c r="AB96" s="58"/>
      <c r="AC96" s="58"/>
      <c r="AD96" s="58"/>
      <c r="AE96" s="76" t="s">
        <v>61</v>
      </c>
      <c r="AF96" s="77"/>
      <c r="AG96" s="77"/>
      <c r="AH96" s="77"/>
      <c r="AI96" s="77"/>
      <c r="AJ96" s="77"/>
      <c r="AK96" s="77"/>
      <c r="AL96" s="77"/>
      <c r="AM96" s="77"/>
      <c r="AN96" s="78"/>
      <c r="AO96" s="59"/>
      <c r="AP96" s="59"/>
      <c r="AQ96" s="59"/>
      <c r="AR96" s="59"/>
      <c r="AS96" s="59"/>
      <c r="AT96" s="59"/>
      <c r="AU96" s="59"/>
      <c r="AV96" s="59"/>
      <c r="AW96" s="59">
        <f>AW52+AW53+AW54</f>
        <v>3190264</v>
      </c>
      <c r="AX96" s="59"/>
      <c r="AY96" s="59"/>
      <c r="AZ96" s="59"/>
      <c r="BA96" s="59"/>
      <c r="BB96" s="59"/>
      <c r="BC96" s="59"/>
      <c r="BD96" s="59"/>
      <c r="BE96" s="59">
        <f>AO96+AW96</f>
        <v>3190264</v>
      </c>
      <c r="BF96" s="59"/>
      <c r="BG96" s="59"/>
      <c r="BH96" s="59"/>
      <c r="BI96" s="59"/>
      <c r="BJ96" s="59"/>
      <c r="BK96" s="59"/>
      <c r="BL96" s="59"/>
      <c r="BT96" s="44"/>
      <c r="BU96" s="44"/>
      <c r="BV96" s="44"/>
      <c r="BW96" s="44"/>
      <c r="BX96" s="44"/>
      <c r="BY96" s="44"/>
      <c r="BZ96" s="44"/>
    </row>
    <row r="97" spans="1:78" ht="19.5" customHeight="1" x14ac:dyDescent="0.2">
      <c r="A97" s="106"/>
      <c r="B97" s="107"/>
      <c r="C97" s="107"/>
      <c r="D97" s="107"/>
      <c r="E97" s="107"/>
      <c r="F97" s="108"/>
      <c r="G97" s="130" t="s">
        <v>104</v>
      </c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58"/>
      <c r="AA97" s="58"/>
      <c r="AB97" s="58"/>
      <c r="AC97" s="58"/>
      <c r="AD97" s="58"/>
      <c r="AE97" s="76"/>
      <c r="AF97" s="77"/>
      <c r="AG97" s="77"/>
      <c r="AH97" s="77"/>
      <c r="AI97" s="77"/>
      <c r="AJ97" s="77"/>
      <c r="AK97" s="77"/>
      <c r="AL97" s="77"/>
      <c r="AM97" s="77"/>
      <c r="AN97" s="78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T97" s="44"/>
      <c r="BU97" s="44"/>
      <c r="BV97" s="44"/>
      <c r="BW97" s="44"/>
      <c r="BX97" s="44"/>
      <c r="BY97" s="44"/>
      <c r="BZ97" s="44"/>
    </row>
    <row r="98" spans="1:78" ht="35.25" customHeight="1" x14ac:dyDescent="0.2">
      <c r="A98" s="106"/>
      <c r="B98" s="107"/>
      <c r="C98" s="107"/>
      <c r="D98" s="107"/>
      <c r="E98" s="107"/>
      <c r="F98" s="108"/>
      <c r="G98" s="119" t="s">
        <v>110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1"/>
      <c r="Z98" s="58" t="s">
        <v>62</v>
      </c>
      <c r="AA98" s="58"/>
      <c r="AB98" s="58"/>
      <c r="AC98" s="58"/>
      <c r="AD98" s="58"/>
      <c r="AE98" s="76" t="s">
        <v>64</v>
      </c>
      <c r="AF98" s="77"/>
      <c r="AG98" s="77"/>
      <c r="AH98" s="77"/>
      <c r="AI98" s="77"/>
      <c r="AJ98" s="77"/>
      <c r="AK98" s="77"/>
      <c r="AL98" s="77"/>
      <c r="AM98" s="77"/>
      <c r="AN98" s="78"/>
      <c r="AO98" s="85"/>
      <c r="AP98" s="85"/>
      <c r="AQ98" s="85"/>
      <c r="AR98" s="85"/>
      <c r="AS98" s="85"/>
      <c r="AT98" s="85"/>
      <c r="AU98" s="85"/>
      <c r="AV98" s="85"/>
      <c r="AW98" s="64">
        <f>1+2</f>
        <v>3</v>
      </c>
      <c r="AX98" s="64"/>
      <c r="AY98" s="64"/>
      <c r="AZ98" s="64"/>
      <c r="BA98" s="64"/>
      <c r="BB98" s="64"/>
      <c r="BC98" s="64"/>
      <c r="BD98" s="64"/>
      <c r="BE98" s="64">
        <f>AW98</f>
        <v>3</v>
      </c>
      <c r="BF98" s="64"/>
      <c r="BG98" s="64"/>
      <c r="BH98" s="64"/>
      <c r="BI98" s="64"/>
      <c r="BJ98" s="64"/>
      <c r="BK98" s="64"/>
      <c r="BL98" s="64"/>
      <c r="BT98" s="44"/>
      <c r="BU98" s="44"/>
      <c r="BV98" s="44"/>
      <c r="BW98" s="44"/>
      <c r="BX98" s="44"/>
      <c r="BY98" s="44"/>
      <c r="BZ98" s="44"/>
    </row>
    <row r="99" spans="1:78" ht="20.25" customHeight="1" x14ac:dyDescent="0.2">
      <c r="A99" s="106"/>
      <c r="B99" s="107"/>
      <c r="C99" s="107"/>
      <c r="D99" s="107"/>
      <c r="E99" s="107"/>
      <c r="F99" s="108"/>
      <c r="G99" s="130" t="s">
        <v>60</v>
      </c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76"/>
      <c r="AA99" s="77"/>
      <c r="AB99" s="77"/>
      <c r="AC99" s="77"/>
      <c r="AD99" s="78"/>
      <c r="AE99" s="76"/>
      <c r="AF99" s="77"/>
      <c r="AG99" s="77"/>
      <c r="AH99" s="77"/>
      <c r="AI99" s="77"/>
      <c r="AJ99" s="77"/>
      <c r="AK99" s="77"/>
      <c r="AL99" s="77"/>
      <c r="AM99" s="77"/>
      <c r="AN99" s="78"/>
      <c r="AO99" s="85"/>
      <c r="AP99" s="85"/>
      <c r="AQ99" s="85"/>
      <c r="AR99" s="85"/>
      <c r="AS99" s="85"/>
      <c r="AT99" s="85"/>
      <c r="AU99" s="85"/>
      <c r="AV99" s="85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T99" s="44"/>
      <c r="BU99" s="44"/>
      <c r="BV99" s="44"/>
      <c r="BW99" s="44"/>
      <c r="BX99" s="44"/>
      <c r="BY99" s="44"/>
      <c r="BZ99" s="44"/>
    </row>
    <row r="100" spans="1:78" ht="36" customHeight="1" x14ac:dyDescent="0.2">
      <c r="A100" s="106"/>
      <c r="B100" s="107"/>
      <c r="C100" s="107"/>
      <c r="D100" s="107"/>
      <c r="E100" s="107"/>
      <c r="F100" s="108"/>
      <c r="G100" s="119" t="s">
        <v>119</v>
      </c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1"/>
      <c r="Z100" s="58" t="s">
        <v>48</v>
      </c>
      <c r="AA100" s="58"/>
      <c r="AB100" s="58"/>
      <c r="AC100" s="58"/>
      <c r="AD100" s="58"/>
      <c r="AE100" s="76" t="s">
        <v>58</v>
      </c>
      <c r="AF100" s="77"/>
      <c r="AG100" s="77"/>
      <c r="AH100" s="77"/>
      <c r="AI100" s="77"/>
      <c r="AJ100" s="77"/>
      <c r="AK100" s="77"/>
      <c r="AL100" s="77"/>
      <c r="AM100" s="77"/>
      <c r="AN100" s="78"/>
      <c r="AO100" s="85"/>
      <c r="AP100" s="85"/>
      <c r="AQ100" s="85"/>
      <c r="AR100" s="85"/>
      <c r="AS100" s="85"/>
      <c r="AT100" s="85"/>
      <c r="AU100" s="85"/>
      <c r="AV100" s="85"/>
      <c r="AW100" s="59">
        <f>AW96/AW98</f>
        <v>1063421.3333333333</v>
      </c>
      <c r="AX100" s="59"/>
      <c r="AY100" s="59"/>
      <c r="AZ100" s="59"/>
      <c r="BA100" s="59"/>
      <c r="BB100" s="59"/>
      <c r="BC100" s="59"/>
      <c r="BD100" s="59"/>
      <c r="BE100" s="59">
        <f>AW100</f>
        <v>1063421.3333333333</v>
      </c>
      <c r="BF100" s="59"/>
      <c r="BG100" s="59"/>
      <c r="BH100" s="59"/>
      <c r="BI100" s="59"/>
      <c r="BJ100" s="59"/>
      <c r="BK100" s="59"/>
      <c r="BL100" s="59"/>
      <c r="BT100" s="44"/>
      <c r="BU100" s="44"/>
      <c r="BV100" s="44"/>
      <c r="BW100" s="44"/>
      <c r="BX100" s="44"/>
      <c r="BY100" s="44"/>
      <c r="BZ100" s="44"/>
    </row>
    <row r="101" spans="1:78" ht="19.5" customHeight="1" x14ac:dyDescent="0.2">
      <c r="A101" s="106"/>
      <c r="B101" s="107"/>
      <c r="C101" s="107"/>
      <c r="D101" s="107"/>
      <c r="E101" s="107"/>
      <c r="F101" s="108"/>
      <c r="G101" s="125" t="s">
        <v>49</v>
      </c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7"/>
      <c r="Z101" s="76"/>
      <c r="AA101" s="77"/>
      <c r="AB101" s="77"/>
      <c r="AC101" s="77"/>
      <c r="AD101" s="78"/>
      <c r="AE101" s="76"/>
      <c r="AF101" s="77"/>
      <c r="AG101" s="77"/>
      <c r="AH101" s="77"/>
      <c r="AI101" s="77"/>
      <c r="AJ101" s="77"/>
      <c r="AK101" s="77"/>
      <c r="AL101" s="77"/>
      <c r="AM101" s="77"/>
      <c r="AN101" s="78"/>
      <c r="AO101" s="80"/>
      <c r="AP101" s="81"/>
      <c r="AQ101" s="81"/>
      <c r="AR101" s="81"/>
      <c r="AS101" s="81"/>
      <c r="AT101" s="81"/>
      <c r="AU101" s="81"/>
      <c r="AV101" s="82"/>
      <c r="AW101" s="113"/>
      <c r="AX101" s="114"/>
      <c r="AY101" s="114"/>
      <c r="AZ101" s="114"/>
      <c r="BA101" s="114"/>
      <c r="BB101" s="114"/>
      <c r="BC101" s="114"/>
      <c r="BD101" s="115"/>
      <c r="BE101" s="113"/>
      <c r="BF101" s="114"/>
      <c r="BG101" s="114"/>
      <c r="BH101" s="114"/>
      <c r="BI101" s="114"/>
      <c r="BJ101" s="114"/>
      <c r="BK101" s="114"/>
      <c r="BL101" s="115"/>
      <c r="BT101" s="44"/>
      <c r="BU101" s="44"/>
      <c r="BV101" s="44"/>
      <c r="BW101" s="44"/>
      <c r="BX101" s="44"/>
      <c r="BY101" s="44"/>
      <c r="BZ101" s="44"/>
    </row>
    <row r="102" spans="1:78" ht="35.25" customHeight="1" x14ac:dyDescent="0.2">
      <c r="A102" s="100">
        <v>0</v>
      </c>
      <c r="B102" s="101"/>
      <c r="C102" s="101"/>
      <c r="D102" s="101"/>
      <c r="E102" s="101"/>
      <c r="F102" s="102"/>
      <c r="G102" s="67" t="s">
        <v>57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58" t="s">
        <v>50</v>
      </c>
      <c r="AA102" s="58"/>
      <c r="AB102" s="58"/>
      <c r="AC102" s="58"/>
      <c r="AD102" s="58"/>
      <c r="AE102" s="76" t="s">
        <v>58</v>
      </c>
      <c r="AF102" s="77"/>
      <c r="AG102" s="77"/>
      <c r="AH102" s="77"/>
      <c r="AI102" s="77"/>
      <c r="AJ102" s="77"/>
      <c r="AK102" s="77"/>
      <c r="AL102" s="77"/>
      <c r="AM102" s="77"/>
      <c r="AN102" s="78"/>
      <c r="AO102" s="59"/>
      <c r="AP102" s="59"/>
      <c r="AQ102" s="59"/>
      <c r="AR102" s="59"/>
      <c r="AS102" s="59"/>
      <c r="AT102" s="59"/>
      <c r="AU102" s="59"/>
      <c r="AV102" s="59"/>
      <c r="AW102" s="112">
        <f>AW96/9779752.59*100</f>
        <v>32.621111532638473</v>
      </c>
      <c r="AX102" s="112">
        <f>AX98/151003162.73*100</f>
        <v>0</v>
      </c>
      <c r="AY102" s="112">
        <f>AY97/6579752.59*100</f>
        <v>0</v>
      </c>
      <c r="AZ102" s="112">
        <f>AZ98/151003162.73*100</f>
        <v>0</v>
      </c>
      <c r="BA102" s="112">
        <f>BA97/6579752.59*100</f>
        <v>0</v>
      </c>
      <c r="BB102" s="112">
        <f>BB98/151003162.73*100</f>
        <v>0</v>
      </c>
      <c r="BC102" s="112">
        <f>BC97/6579752.59*100</f>
        <v>0</v>
      </c>
      <c r="BD102" s="112">
        <f>BD98/151003162.73*100</f>
        <v>0</v>
      </c>
      <c r="BE102" s="59">
        <f>AO102+AW102</f>
        <v>32.621111532638473</v>
      </c>
      <c r="BF102" s="59"/>
      <c r="BG102" s="59"/>
      <c r="BH102" s="59"/>
      <c r="BI102" s="59"/>
      <c r="BJ102" s="59"/>
      <c r="BK102" s="59"/>
      <c r="BL102" s="59"/>
      <c r="BT102" s="44"/>
      <c r="BU102" s="44"/>
      <c r="BV102" s="44"/>
      <c r="BW102" s="44"/>
      <c r="BX102" s="44"/>
      <c r="BY102" s="44"/>
      <c r="BZ102" s="44"/>
    </row>
    <row r="103" spans="1:78" ht="20.100000000000001" customHeight="1" x14ac:dyDescent="0.2">
      <c r="A103" s="100"/>
      <c r="B103" s="101"/>
      <c r="C103" s="101"/>
      <c r="D103" s="101"/>
      <c r="E103" s="101"/>
      <c r="F103" s="102"/>
      <c r="G103" s="103" t="s">
        <v>112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5"/>
      <c r="BE103" s="55"/>
      <c r="BF103" s="55"/>
      <c r="BG103" s="55"/>
      <c r="BH103" s="55"/>
      <c r="BI103" s="55"/>
      <c r="BJ103" s="55"/>
      <c r="BK103" s="55"/>
      <c r="BL103" s="55"/>
      <c r="BT103" s="44"/>
      <c r="BU103" s="44"/>
      <c r="BV103" s="44"/>
      <c r="BW103" s="44"/>
      <c r="BX103" s="44"/>
      <c r="BY103" s="44"/>
      <c r="BZ103" s="44"/>
    </row>
    <row r="104" spans="1:78" ht="20.100000000000001" customHeight="1" x14ac:dyDescent="0.2">
      <c r="A104" s="106">
        <v>0</v>
      </c>
      <c r="B104" s="107"/>
      <c r="C104" s="107"/>
      <c r="D104" s="107"/>
      <c r="E104" s="107"/>
      <c r="F104" s="108"/>
      <c r="G104" s="109" t="s">
        <v>47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128"/>
      <c r="AA104" s="128"/>
      <c r="AB104" s="128"/>
      <c r="AC104" s="128"/>
      <c r="AD104" s="128"/>
      <c r="AE104" s="109"/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T104" s="44"/>
      <c r="BU104" s="44"/>
      <c r="BV104" s="44"/>
      <c r="BW104" s="44"/>
      <c r="BX104" s="44"/>
      <c r="BY104" s="44"/>
      <c r="BZ104" s="44"/>
    </row>
    <row r="105" spans="1:78" ht="54" customHeight="1" x14ac:dyDescent="0.2">
      <c r="A105" s="100"/>
      <c r="B105" s="101"/>
      <c r="C105" s="101"/>
      <c r="D105" s="101"/>
      <c r="E105" s="101"/>
      <c r="F105" s="102"/>
      <c r="G105" s="116" t="s">
        <v>105</v>
      </c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8"/>
      <c r="Z105" s="58" t="s">
        <v>48</v>
      </c>
      <c r="AA105" s="58"/>
      <c r="AB105" s="58"/>
      <c r="AC105" s="58"/>
      <c r="AD105" s="58"/>
      <c r="AE105" s="76" t="s">
        <v>61</v>
      </c>
      <c r="AF105" s="77"/>
      <c r="AG105" s="77"/>
      <c r="AH105" s="77"/>
      <c r="AI105" s="77"/>
      <c r="AJ105" s="77"/>
      <c r="AK105" s="77"/>
      <c r="AL105" s="77"/>
      <c r="AM105" s="77"/>
      <c r="AN105" s="78"/>
      <c r="AO105" s="59"/>
      <c r="AP105" s="59"/>
      <c r="AQ105" s="59"/>
      <c r="AR105" s="59"/>
      <c r="AS105" s="59"/>
      <c r="AT105" s="59"/>
      <c r="AU105" s="59"/>
      <c r="AV105" s="59"/>
      <c r="AW105" s="59">
        <f>AW56+AW57+AW58+AW59+AW60+AW61</f>
        <v>4164402</v>
      </c>
      <c r="AX105" s="59"/>
      <c r="AY105" s="59"/>
      <c r="AZ105" s="59"/>
      <c r="BA105" s="59"/>
      <c r="BB105" s="59"/>
      <c r="BC105" s="59"/>
      <c r="BD105" s="59"/>
      <c r="BE105" s="59">
        <f>AO105+AW105</f>
        <v>4164402</v>
      </c>
      <c r="BF105" s="59"/>
      <c r="BG105" s="59"/>
      <c r="BH105" s="59"/>
      <c r="BI105" s="59"/>
      <c r="BJ105" s="59"/>
      <c r="BK105" s="59"/>
      <c r="BL105" s="59"/>
      <c r="BT105" s="44"/>
      <c r="BU105" s="44"/>
      <c r="BV105" s="44"/>
      <c r="BW105" s="44"/>
      <c r="BX105" s="44"/>
      <c r="BY105" s="44"/>
      <c r="BZ105" s="44"/>
    </row>
    <row r="106" spans="1:78" ht="54" customHeight="1" x14ac:dyDescent="0.2">
      <c r="A106" s="100"/>
      <c r="B106" s="101"/>
      <c r="C106" s="101"/>
      <c r="D106" s="101"/>
      <c r="E106" s="101"/>
      <c r="F106" s="102"/>
      <c r="G106" s="195" t="s">
        <v>128</v>
      </c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7"/>
      <c r="Z106" s="58" t="s">
        <v>48</v>
      </c>
      <c r="AA106" s="58"/>
      <c r="AB106" s="58"/>
      <c r="AC106" s="58"/>
      <c r="AD106" s="58"/>
      <c r="AE106" s="76" t="s">
        <v>61</v>
      </c>
      <c r="AF106" s="77"/>
      <c r="AG106" s="77"/>
      <c r="AH106" s="77"/>
      <c r="AI106" s="77"/>
      <c r="AJ106" s="77"/>
      <c r="AK106" s="77"/>
      <c r="AL106" s="77"/>
      <c r="AM106" s="77"/>
      <c r="AN106" s="78"/>
      <c r="AO106" s="59"/>
      <c r="AP106" s="59"/>
      <c r="AQ106" s="59"/>
      <c r="AR106" s="59"/>
      <c r="AS106" s="59"/>
      <c r="AT106" s="59"/>
      <c r="AU106" s="59"/>
      <c r="AV106" s="59"/>
      <c r="AW106" s="73">
        <f>AW62+AW63+AW64</f>
        <v>2567744</v>
      </c>
      <c r="AX106" s="74"/>
      <c r="AY106" s="74"/>
      <c r="AZ106" s="74"/>
      <c r="BA106" s="74"/>
      <c r="BB106" s="74"/>
      <c r="BC106" s="74"/>
      <c r="BD106" s="75"/>
      <c r="BE106" s="59">
        <f>AO106+AW106</f>
        <v>2567744</v>
      </c>
      <c r="BF106" s="59"/>
      <c r="BG106" s="59"/>
      <c r="BH106" s="59"/>
      <c r="BI106" s="59"/>
      <c r="BJ106" s="59"/>
      <c r="BK106" s="59"/>
      <c r="BL106" s="59"/>
      <c r="BT106" s="44"/>
      <c r="BU106" s="44"/>
      <c r="BV106" s="44"/>
      <c r="BW106" s="44"/>
      <c r="BX106" s="44"/>
      <c r="BY106" s="44"/>
      <c r="BZ106" s="44"/>
    </row>
    <row r="107" spans="1:78" ht="21" customHeight="1" x14ac:dyDescent="0.2">
      <c r="A107" s="100"/>
      <c r="B107" s="101"/>
      <c r="C107" s="101"/>
      <c r="D107" s="101"/>
      <c r="E107" s="101"/>
      <c r="F107" s="102"/>
      <c r="G107" s="122" t="s">
        <v>68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4"/>
      <c r="Z107" s="76"/>
      <c r="AA107" s="77"/>
      <c r="AB107" s="77"/>
      <c r="AC107" s="77"/>
      <c r="AD107" s="78"/>
      <c r="AE107" s="76"/>
      <c r="AF107" s="77"/>
      <c r="AG107" s="77"/>
      <c r="AH107" s="77"/>
      <c r="AI107" s="77"/>
      <c r="AJ107" s="77"/>
      <c r="AK107" s="77"/>
      <c r="AL107" s="77"/>
      <c r="AM107" s="77"/>
      <c r="AN107" s="78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T107" s="44"/>
      <c r="BU107" s="44"/>
      <c r="BV107" s="44"/>
      <c r="BW107" s="44"/>
      <c r="BX107" s="44"/>
      <c r="BY107" s="44"/>
      <c r="BZ107" s="44"/>
    </row>
    <row r="108" spans="1:78" ht="66" customHeight="1" x14ac:dyDescent="0.2">
      <c r="A108" s="106"/>
      <c r="B108" s="107"/>
      <c r="C108" s="107"/>
      <c r="D108" s="107"/>
      <c r="E108" s="107"/>
      <c r="F108" s="108"/>
      <c r="G108" s="70" t="s">
        <v>107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2"/>
      <c r="Z108" s="58" t="s">
        <v>62</v>
      </c>
      <c r="AA108" s="58"/>
      <c r="AB108" s="58"/>
      <c r="AC108" s="58"/>
      <c r="AD108" s="58"/>
      <c r="AE108" s="76" t="s">
        <v>106</v>
      </c>
      <c r="AF108" s="77"/>
      <c r="AG108" s="77"/>
      <c r="AH108" s="77"/>
      <c r="AI108" s="77"/>
      <c r="AJ108" s="77"/>
      <c r="AK108" s="77"/>
      <c r="AL108" s="77"/>
      <c r="AM108" s="77"/>
      <c r="AN108" s="78"/>
      <c r="AO108" s="85"/>
      <c r="AP108" s="85"/>
      <c r="AQ108" s="85"/>
      <c r="AR108" s="85"/>
      <c r="AS108" s="85"/>
      <c r="AT108" s="85"/>
      <c r="AU108" s="85"/>
      <c r="AV108" s="85"/>
      <c r="AW108" s="64">
        <f>5+1</f>
        <v>6</v>
      </c>
      <c r="AX108" s="64"/>
      <c r="AY108" s="64"/>
      <c r="AZ108" s="64"/>
      <c r="BA108" s="64"/>
      <c r="BB108" s="64"/>
      <c r="BC108" s="64"/>
      <c r="BD108" s="64"/>
      <c r="BE108" s="64">
        <f>AW108</f>
        <v>6</v>
      </c>
      <c r="BF108" s="64"/>
      <c r="BG108" s="64"/>
      <c r="BH108" s="64"/>
      <c r="BI108" s="64"/>
      <c r="BJ108" s="64"/>
      <c r="BK108" s="64"/>
      <c r="BL108" s="64"/>
      <c r="BT108" s="44"/>
      <c r="BU108" s="44"/>
      <c r="BV108" s="44"/>
      <c r="BW108" s="44"/>
      <c r="BX108" s="44"/>
      <c r="BY108" s="44"/>
      <c r="BZ108" s="44"/>
    </row>
    <row r="109" spans="1:78" ht="51" customHeight="1" x14ac:dyDescent="0.2">
      <c r="A109" s="106"/>
      <c r="B109" s="107"/>
      <c r="C109" s="107"/>
      <c r="D109" s="107"/>
      <c r="E109" s="107"/>
      <c r="F109" s="108"/>
      <c r="G109" s="70" t="s">
        <v>130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2"/>
      <c r="Z109" s="58" t="s">
        <v>62</v>
      </c>
      <c r="AA109" s="58"/>
      <c r="AB109" s="58"/>
      <c r="AC109" s="58"/>
      <c r="AD109" s="58"/>
      <c r="AE109" s="76" t="s">
        <v>129</v>
      </c>
      <c r="AF109" s="77"/>
      <c r="AG109" s="77"/>
      <c r="AH109" s="77"/>
      <c r="AI109" s="77"/>
      <c r="AJ109" s="77"/>
      <c r="AK109" s="77"/>
      <c r="AL109" s="77"/>
      <c r="AM109" s="77"/>
      <c r="AN109" s="78"/>
      <c r="AO109" s="85"/>
      <c r="AP109" s="85"/>
      <c r="AQ109" s="85"/>
      <c r="AR109" s="85"/>
      <c r="AS109" s="85"/>
      <c r="AT109" s="85"/>
      <c r="AU109" s="85"/>
      <c r="AV109" s="85"/>
      <c r="AW109" s="64">
        <f>1+2+2</f>
        <v>5</v>
      </c>
      <c r="AX109" s="64"/>
      <c r="AY109" s="64"/>
      <c r="AZ109" s="64"/>
      <c r="BA109" s="64"/>
      <c r="BB109" s="64"/>
      <c r="BC109" s="64"/>
      <c r="BD109" s="64"/>
      <c r="BE109" s="64">
        <f>AW109</f>
        <v>5</v>
      </c>
      <c r="BF109" s="64"/>
      <c r="BG109" s="64"/>
      <c r="BH109" s="64"/>
      <c r="BI109" s="64"/>
      <c r="BJ109" s="64"/>
      <c r="BK109" s="64"/>
      <c r="BL109" s="64"/>
      <c r="BT109" s="44"/>
      <c r="BU109" s="44"/>
      <c r="BV109" s="44"/>
      <c r="BW109" s="44"/>
      <c r="BX109" s="44"/>
      <c r="BY109" s="44"/>
      <c r="BZ109" s="44"/>
    </row>
    <row r="110" spans="1:78" ht="18.95" customHeight="1" x14ac:dyDescent="0.2">
      <c r="A110" s="106"/>
      <c r="B110" s="107"/>
      <c r="C110" s="107"/>
      <c r="D110" s="107"/>
      <c r="E110" s="107"/>
      <c r="F110" s="108"/>
      <c r="G110" s="130" t="s">
        <v>60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2"/>
      <c r="Z110" s="76"/>
      <c r="AA110" s="77"/>
      <c r="AB110" s="77"/>
      <c r="AC110" s="77"/>
      <c r="AD110" s="78"/>
      <c r="AE110" s="76"/>
      <c r="AF110" s="77"/>
      <c r="AG110" s="77"/>
      <c r="AH110" s="77"/>
      <c r="AI110" s="77"/>
      <c r="AJ110" s="77"/>
      <c r="AK110" s="77"/>
      <c r="AL110" s="77"/>
      <c r="AM110" s="77"/>
      <c r="AN110" s="78"/>
      <c r="AO110" s="85"/>
      <c r="AP110" s="85"/>
      <c r="AQ110" s="85"/>
      <c r="AR110" s="85"/>
      <c r="AS110" s="85"/>
      <c r="AT110" s="85"/>
      <c r="AU110" s="85"/>
      <c r="AV110" s="85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T110" s="44"/>
      <c r="BU110" s="44"/>
      <c r="BV110" s="44"/>
      <c r="BW110" s="44"/>
      <c r="BX110" s="44"/>
      <c r="BY110" s="44"/>
      <c r="BZ110" s="44"/>
    </row>
    <row r="111" spans="1:78" ht="50.25" customHeight="1" x14ac:dyDescent="0.2">
      <c r="A111" s="106"/>
      <c r="B111" s="107"/>
      <c r="C111" s="107"/>
      <c r="D111" s="107"/>
      <c r="E111" s="107"/>
      <c r="F111" s="108"/>
      <c r="G111" s="119" t="s">
        <v>108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1"/>
      <c r="Z111" s="58" t="s">
        <v>48</v>
      </c>
      <c r="AA111" s="58"/>
      <c r="AB111" s="58"/>
      <c r="AC111" s="58"/>
      <c r="AD111" s="58"/>
      <c r="AE111" s="76" t="s">
        <v>58</v>
      </c>
      <c r="AF111" s="77"/>
      <c r="AG111" s="77"/>
      <c r="AH111" s="77"/>
      <c r="AI111" s="77"/>
      <c r="AJ111" s="77"/>
      <c r="AK111" s="77"/>
      <c r="AL111" s="77"/>
      <c r="AM111" s="77"/>
      <c r="AN111" s="78"/>
      <c r="AO111" s="85"/>
      <c r="AP111" s="85"/>
      <c r="AQ111" s="85"/>
      <c r="AR111" s="85"/>
      <c r="AS111" s="85"/>
      <c r="AT111" s="85"/>
      <c r="AU111" s="85"/>
      <c r="AV111" s="85"/>
      <c r="AW111" s="59">
        <f>AW105/AW108</f>
        <v>694067</v>
      </c>
      <c r="AX111" s="59"/>
      <c r="AY111" s="59"/>
      <c r="AZ111" s="59"/>
      <c r="BA111" s="59"/>
      <c r="BB111" s="59"/>
      <c r="BC111" s="59"/>
      <c r="BD111" s="59"/>
      <c r="BE111" s="59">
        <f>AW111</f>
        <v>694067</v>
      </c>
      <c r="BF111" s="59"/>
      <c r="BG111" s="59"/>
      <c r="BH111" s="59"/>
      <c r="BI111" s="59"/>
      <c r="BJ111" s="59"/>
      <c r="BK111" s="59"/>
      <c r="BL111" s="59"/>
      <c r="BT111" s="44"/>
      <c r="BU111" s="44"/>
      <c r="BV111" s="44"/>
      <c r="BW111" s="44"/>
      <c r="BX111" s="44"/>
      <c r="BY111" s="44"/>
      <c r="BZ111" s="44"/>
    </row>
    <row r="112" spans="1:78" ht="54" customHeight="1" x14ac:dyDescent="0.2">
      <c r="A112" s="106"/>
      <c r="B112" s="107"/>
      <c r="C112" s="107"/>
      <c r="D112" s="107"/>
      <c r="E112" s="107"/>
      <c r="F112" s="108"/>
      <c r="G112" s="119" t="s">
        <v>131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58" t="s">
        <v>48</v>
      </c>
      <c r="AA112" s="58"/>
      <c r="AB112" s="58"/>
      <c r="AC112" s="58"/>
      <c r="AD112" s="58"/>
      <c r="AE112" s="76" t="s">
        <v>58</v>
      </c>
      <c r="AF112" s="77"/>
      <c r="AG112" s="77"/>
      <c r="AH112" s="77"/>
      <c r="AI112" s="77"/>
      <c r="AJ112" s="77"/>
      <c r="AK112" s="77"/>
      <c r="AL112" s="77"/>
      <c r="AM112" s="77"/>
      <c r="AN112" s="78"/>
      <c r="AO112" s="85"/>
      <c r="AP112" s="85"/>
      <c r="AQ112" s="85"/>
      <c r="AR112" s="85"/>
      <c r="AS112" s="85"/>
      <c r="AT112" s="85"/>
      <c r="AU112" s="85"/>
      <c r="AV112" s="85"/>
      <c r="AW112" s="73">
        <f>AW106/AW109</f>
        <v>513548.79999999999</v>
      </c>
      <c r="AX112" s="74"/>
      <c r="AY112" s="74"/>
      <c r="AZ112" s="74"/>
      <c r="BA112" s="74"/>
      <c r="BB112" s="74"/>
      <c r="BC112" s="74"/>
      <c r="BD112" s="75"/>
      <c r="BE112" s="59">
        <f>AW112</f>
        <v>513548.79999999999</v>
      </c>
      <c r="BF112" s="59"/>
      <c r="BG112" s="59"/>
      <c r="BH112" s="59"/>
      <c r="BI112" s="59"/>
      <c r="BJ112" s="59"/>
      <c r="BK112" s="59"/>
      <c r="BL112" s="59"/>
      <c r="BT112" s="44"/>
      <c r="BU112" s="44"/>
      <c r="BV112" s="44"/>
      <c r="BW112" s="44"/>
      <c r="BX112" s="44"/>
      <c r="BY112" s="44"/>
      <c r="BZ112" s="44"/>
    </row>
    <row r="113" spans="1:78" ht="18.95" customHeight="1" x14ac:dyDescent="0.2">
      <c r="A113" s="92"/>
      <c r="B113" s="93"/>
      <c r="C113" s="93"/>
      <c r="D113" s="93"/>
      <c r="E113" s="93"/>
      <c r="F113" s="94"/>
      <c r="G113" s="129" t="s">
        <v>49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85"/>
      <c r="AP113" s="85"/>
      <c r="AQ113" s="85"/>
      <c r="AR113" s="85"/>
      <c r="AS113" s="85"/>
      <c r="AT113" s="85"/>
      <c r="AU113" s="85"/>
      <c r="AV113" s="85"/>
      <c r="AW113" s="98"/>
      <c r="AX113" s="99"/>
      <c r="AY113" s="99"/>
      <c r="AZ113" s="99"/>
      <c r="BA113" s="99"/>
      <c r="BB113" s="99"/>
      <c r="BC113" s="99"/>
      <c r="BD113" s="99"/>
      <c r="BE113" s="59"/>
      <c r="BF113" s="59"/>
      <c r="BG113" s="59"/>
      <c r="BH113" s="59"/>
      <c r="BI113" s="59"/>
      <c r="BJ113" s="59"/>
      <c r="BK113" s="59"/>
      <c r="BL113" s="59"/>
      <c r="BT113" s="44"/>
      <c r="BU113" s="44"/>
      <c r="BV113" s="44"/>
      <c r="BW113" s="44"/>
      <c r="BX113" s="44"/>
      <c r="BY113" s="44"/>
      <c r="BZ113" s="44"/>
    </row>
    <row r="114" spans="1:78" ht="54" customHeight="1" x14ac:dyDescent="0.2">
      <c r="A114" s="69"/>
      <c r="B114" s="69"/>
      <c r="C114" s="69"/>
      <c r="D114" s="69"/>
      <c r="E114" s="69"/>
      <c r="F114" s="69"/>
      <c r="G114" s="57" t="s">
        <v>114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8" t="s">
        <v>50</v>
      </c>
      <c r="AA114" s="58"/>
      <c r="AB114" s="58"/>
      <c r="AC114" s="58"/>
      <c r="AD114" s="58"/>
      <c r="AE114" s="76" t="s">
        <v>58</v>
      </c>
      <c r="AF114" s="77"/>
      <c r="AG114" s="77"/>
      <c r="AH114" s="77"/>
      <c r="AI114" s="77"/>
      <c r="AJ114" s="77"/>
      <c r="AK114" s="77"/>
      <c r="AL114" s="77"/>
      <c r="AM114" s="77"/>
      <c r="AN114" s="78"/>
      <c r="AO114" s="85"/>
      <c r="AP114" s="85"/>
      <c r="AQ114" s="85"/>
      <c r="AR114" s="85"/>
      <c r="AS114" s="85"/>
      <c r="AT114" s="85"/>
      <c r="AU114" s="85"/>
      <c r="AV114" s="85"/>
      <c r="AW114" s="95">
        <f>100</f>
        <v>100</v>
      </c>
      <c r="AX114" s="96"/>
      <c r="AY114" s="96"/>
      <c r="AZ114" s="96"/>
      <c r="BA114" s="96"/>
      <c r="BB114" s="96"/>
      <c r="BC114" s="96"/>
      <c r="BD114" s="97"/>
      <c r="BE114" s="59">
        <f t="shared" ref="BE114:BE120" si="1">AW114</f>
        <v>100</v>
      </c>
      <c r="BF114" s="59"/>
      <c r="BG114" s="59"/>
      <c r="BH114" s="59"/>
      <c r="BI114" s="59"/>
      <c r="BJ114" s="59"/>
      <c r="BK114" s="59"/>
      <c r="BL114" s="59"/>
      <c r="BT114" s="44"/>
      <c r="BU114" s="44"/>
      <c r="BV114" s="44"/>
      <c r="BW114" s="44"/>
      <c r="BX114" s="44"/>
      <c r="BY114" s="44"/>
      <c r="BZ114" s="44"/>
    </row>
    <row r="115" spans="1:78" ht="68.25" customHeight="1" x14ac:dyDescent="0.2">
      <c r="A115" s="69"/>
      <c r="B115" s="69"/>
      <c r="C115" s="69"/>
      <c r="D115" s="69"/>
      <c r="E115" s="69"/>
      <c r="F115" s="69"/>
      <c r="G115" s="57" t="s">
        <v>115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8" t="s">
        <v>50</v>
      </c>
      <c r="AA115" s="58"/>
      <c r="AB115" s="58"/>
      <c r="AC115" s="58"/>
      <c r="AD115" s="58"/>
      <c r="AE115" s="76" t="s">
        <v>58</v>
      </c>
      <c r="AF115" s="77"/>
      <c r="AG115" s="77"/>
      <c r="AH115" s="77"/>
      <c r="AI115" s="77"/>
      <c r="AJ115" s="77"/>
      <c r="AK115" s="77"/>
      <c r="AL115" s="77"/>
      <c r="AM115" s="77"/>
      <c r="AN115" s="78"/>
      <c r="AO115" s="85"/>
      <c r="AP115" s="85"/>
      <c r="AQ115" s="85"/>
      <c r="AR115" s="85"/>
      <c r="AS115" s="85"/>
      <c r="AT115" s="85"/>
      <c r="AU115" s="85"/>
      <c r="AV115" s="85"/>
      <c r="AW115" s="95">
        <f>(12294845+AW57)/12818629.11*100</f>
        <v>99.999999141873914</v>
      </c>
      <c r="AX115" s="96"/>
      <c r="AY115" s="96"/>
      <c r="AZ115" s="96"/>
      <c r="BA115" s="96"/>
      <c r="BB115" s="96"/>
      <c r="BC115" s="96"/>
      <c r="BD115" s="97"/>
      <c r="BE115" s="59">
        <f t="shared" si="1"/>
        <v>99.999999141873914</v>
      </c>
      <c r="BF115" s="59"/>
      <c r="BG115" s="59"/>
      <c r="BH115" s="59"/>
      <c r="BI115" s="59"/>
      <c r="BJ115" s="59"/>
      <c r="BK115" s="59"/>
      <c r="BL115" s="59"/>
      <c r="BT115" s="44"/>
      <c r="BU115" s="44"/>
      <c r="BV115" s="44"/>
      <c r="BW115" s="44"/>
      <c r="BX115" s="44"/>
      <c r="BY115" s="44"/>
      <c r="BZ115" s="44"/>
    </row>
    <row r="116" spans="1:78" ht="54" customHeight="1" x14ac:dyDescent="0.2">
      <c r="A116" s="69"/>
      <c r="B116" s="69"/>
      <c r="C116" s="69"/>
      <c r="D116" s="69"/>
      <c r="E116" s="69"/>
      <c r="F116" s="69"/>
      <c r="G116" s="57" t="s">
        <v>116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8" t="s">
        <v>50</v>
      </c>
      <c r="AA116" s="58"/>
      <c r="AB116" s="58"/>
      <c r="AC116" s="58"/>
      <c r="AD116" s="58"/>
      <c r="AE116" s="76" t="s">
        <v>58</v>
      </c>
      <c r="AF116" s="77"/>
      <c r="AG116" s="77"/>
      <c r="AH116" s="77"/>
      <c r="AI116" s="77"/>
      <c r="AJ116" s="77"/>
      <c r="AK116" s="77"/>
      <c r="AL116" s="77"/>
      <c r="AM116" s="77"/>
      <c r="AN116" s="78"/>
      <c r="AO116" s="85"/>
      <c r="AP116" s="85"/>
      <c r="AQ116" s="85"/>
      <c r="AR116" s="85"/>
      <c r="AS116" s="85"/>
      <c r="AT116" s="85"/>
      <c r="AU116" s="85"/>
      <c r="AV116" s="85"/>
      <c r="AW116" s="95">
        <f>(4740400.33+AW58)/5067178.43*100</f>
        <v>99.999998026515129</v>
      </c>
      <c r="AX116" s="96"/>
      <c r="AY116" s="96"/>
      <c r="AZ116" s="96"/>
      <c r="BA116" s="96"/>
      <c r="BB116" s="96"/>
      <c r="BC116" s="96"/>
      <c r="BD116" s="97"/>
      <c r="BE116" s="59">
        <f t="shared" si="1"/>
        <v>99.999998026515129</v>
      </c>
      <c r="BF116" s="59"/>
      <c r="BG116" s="59"/>
      <c r="BH116" s="59"/>
      <c r="BI116" s="59"/>
      <c r="BJ116" s="59"/>
      <c r="BK116" s="59"/>
      <c r="BL116" s="59"/>
      <c r="BT116" s="44"/>
      <c r="BU116" s="44"/>
      <c r="BV116" s="44"/>
      <c r="BW116" s="44"/>
      <c r="BX116" s="44"/>
      <c r="BY116" s="44"/>
      <c r="BZ116" s="44"/>
    </row>
    <row r="117" spans="1:78" ht="69" customHeight="1" x14ac:dyDescent="0.2">
      <c r="A117" s="69"/>
      <c r="B117" s="69"/>
      <c r="C117" s="69"/>
      <c r="D117" s="69"/>
      <c r="E117" s="69"/>
      <c r="F117" s="69"/>
      <c r="G117" s="57" t="s">
        <v>117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8" t="s">
        <v>50</v>
      </c>
      <c r="AA117" s="58"/>
      <c r="AB117" s="58"/>
      <c r="AC117" s="58"/>
      <c r="AD117" s="58"/>
      <c r="AE117" s="76" t="s">
        <v>58</v>
      </c>
      <c r="AF117" s="77"/>
      <c r="AG117" s="77"/>
      <c r="AH117" s="77"/>
      <c r="AI117" s="77"/>
      <c r="AJ117" s="77"/>
      <c r="AK117" s="77"/>
      <c r="AL117" s="77"/>
      <c r="AM117" s="77"/>
      <c r="AN117" s="78"/>
      <c r="AO117" s="85"/>
      <c r="AP117" s="85"/>
      <c r="AQ117" s="85"/>
      <c r="AR117" s="85"/>
      <c r="AS117" s="85"/>
      <c r="AT117" s="85"/>
      <c r="AU117" s="85"/>
      <c r="AV117" s="85"/>
      <c r="AW117" s="95">
        <f>(1038210.19+AW59)/2774696*100</f>
        <v>100.00000684759701</v>
      </c>
      <c r="AX117" s="96"/>
      <c r="AY117" s="96"/>
      <c r="AZ117" s="96"/>
      <c r="BA117" s="96"/>
      <c r="BB117" s="96"/>
      <c r="BC117" s="96"/>
      <c r="BD117" s="97"/>
      <c r="BE117" s="59">
        <f t="shared" si="1"/>
        <v>100.00000684759701</v>
      </c>
      <c r="BF117" s="59"/>
      <c r="BG117" s="59"/>
      <c r="BH117" s="59"/>
      <c r="BI117" s="59"/>
      <c r="BJ117" s="59"/>
      <c r="BK117" s="59"/>
      <c r="BL117" s="59"/>
      <c r="BT117" s="44"/>
      <c r="BU117" s="44"/>
      <c r="BV117" s="44"/>
      <c r="BW117" s="44"/>
      <c r="BX117" s="44"/>
      <c r="BY117" s="44"/>
      <c r="BZ117" s="44"/>
    </row>
    <row r="118" spans="1:78" ht="67.5" customHeight="1" x14ac:dyDescent="0.2">
      <c r="A118" s="69"/>
      <c r="B118" s="69"/>
      <c r="C118" s="69"/>
      <c r="D118" s="69"/>
      <c r="E118" s="69"/>
      <c r="F118" s="69"/>
      <c r="G118" s="57" t="s">
        <v>118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8" t="s">
        <v>50</v>
      </c>
      <c r="AA118" s="58"/>
      <c r="AB118" s="58"/>
      <c r="AC118" s="58"/>
      <c r="AD118" s="58"/>
      <c r="AE118" s="76" t="s">
        <v>58</v>
      </c>
      <c r="AF118" s="77"/>
      <c r="AG118" s="77"/>
      <c r="AH118" s="77"/>
      <c r="AI118" s="77"/>
      <c r="AJ118" s="77"/>
      <c r="AK118" s="77"/>
      <c r="AL118" s="77"/>
      <c r="AM118" s="77"/>
      <c r="AN118" s="78"/>
      <c r="AO118" s="85"/>
      <c r="AP118" s="85"/>
      <c r="AQ118" s="85"/>
      <c r="AR118" s="85"/>
      <c r="AS118" s="85"/>
      <c r="AT118" s="85"/>
      <c r="AU118" s="85"/>
      <c r="AV118" s="85"/>
      <c r="AW118" s="95">
        <f>(2914367.36+AW60)/3178721.05*100</f>
        <v>100.00000975234992</v>
      </c>
      <c r="AX118" s="96"/>
      <c r="AY118" s="96"/>
      <c r="AZ118" s="96"/>
      <c r="BA118" s="96"/>
      <c r="BB118" s="96"/>
      <c r="BC118" s="96"/>
      <c r="BD118" s="97"/>
      <c r="BE118" s="59">
        <f t="shared" si="1"/>
        <v>100.00000975234992</v>
      </c>
      <c r="BF118" s="59"/>
      <c r="BG118" s="59"/>
      <c r="BH118" s="59"/>
      <c r="BI118" s="59"/>
      <c r="BJ118" s="59"/>
      <c r="BK118" s="59"/>
      <c r="BL118" s="59"/>
      <c r="BT118" s="44"/>
      <c r="BU118" s="44"/>
      <c r="BV118" s="44"/>
      <c r="BW118" s="44"/>
      <c r="BX118" s="44"/>
      <c r="BY118" s="44"/>
      <c r="BZ118" s="44"/>
    </row>
    <row r="119" spans="1:78" ht="38.25" customHeight="1" x14ac:dyDescent="0.2">
      <c r="A119" s="69"/>
      <c r="B119" s="69"/>
      <c r="C119" s="69"/>
      <c r="D119" s="69"/>
      <c r="E119" s="69"/>
      <c r="F119" s="69"/>
      <c r="G119" s="57" t="s">
        <v>132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8" t="s">
        <v>50</v>
      </c>
      <c r="AA119" s="58"/>
      <c r="AB119" s="58"/>
      <c r="AC119" s="58"/>
      <c r="AD119" s="58"/>
      <c r="AE119" s="76" t="s">
        <v>58</v>
      </c>
      <c r="AF119" s="77"/>
      <c r="AG119" s="77"/>
      <c r="AH119" s="77"/>
      <c r="AI119" s="77"/>
      <c r="AJ119" s="77"/>
      <c r="AK119" s="77"/>
      <c r="AL119" s="77"/>
      <c r="AM119" s="77"/>
      <c r="AN119" s="78"/>
      <c r="AO119" s="85"/>
      <c r="AP119" s="85"/>
      <c r="AQ119" s="85"/>
      <c r="AR119" s="85"/>
      <c r="AS119" s="85"/>
      <c r="AT119" s="85"/>
      <c r="AU119" s="85"/>
      <c r="AV119" s="85"/>
      <c r="AW119" s="95">
        <f>(AW61)/963194*100</f>
        <v>68.833485258421462</v>
      </c>
      <c r="AX119" s="96"/>
      <c r="AY119" s="96"/>
      <c r="AZ119" s="96"/>
      <c r="BA119" s="96"/>
      <c r="BB119" s="96"/>
      <c r="BC119" s="96"/>
      <c r="BD119" s="97"/>
      <c r="BE119" s="59">
        <f>AW119</f>
        <v>68.833485258421462</v>
      </c>
      <c r="BF119" s="59"/>
      <c r="BG119" s="59"/>
      <c r="BH119" s="59"/>
      <c r="BI119" s="59"/>
      <c r="BJ119" s="59"/>
      <c r="BK119" s="59"/>
      <c r="BL119" s="59"/>
      <c r="BT119" s="44"/>
      <c r="BU119" s="44"/>
      <c r="BV119" s="44"/>
      <c r="BW119" s="44"/>
      <c r="BX119" s="44"/>
      <c r="BY119" s="44"/>
      <c r="BZ119" s="44"/>
    </row>
    <row r="120" spans="1:78" ht="36" customHeight="1" x14ac:dyDescent="0.2">
      <c r="A120" s="69"/>
      <c r="B120" s="69"/>
      <c r="C120" s="69"/>
      <c r="D120" s="69"/>
      <c r="E120" s="69"/>
      <c r="F120" s="69"/>
      <c r="G120" s="67" t="s">
        <v>57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58" t="s">
        <v>50</v>
      </c>
      <c r="AA120" s="58"/>
      <c r="AB120" s="58"/>
      <c r="AC120" s="58"/>
      <c r="AD120" s="58"/>
      <c r="AE120" s="76" t="s">
        <v>58</v>
      </c>
      <c r="AF120" s="77"/>
      <c r="AG120" s="77"/>
      <c r="AH120" s="77"/>
      <c r="AI120" s="77"/>
      <c r="AJ120" s="77"/>
      <c r="AK120" s="77"/>
      <c r="AL120" s="77"/>
      <c r="AM120" s="77"/>
      <c r="AN120" s="78"/>
      <c r="AO120" s="85"/>
      <c r="AP120" s="85"/>
      <c r="AQ120" s="85"/>
      <c r="AR120" s="85"/>
      <c r="AS120" s="85"/>
      <c r="AT120" s="85"/>
      <c r="AU120" s="85"/>
      <c r="AV120" s="85"/>
      <c r="AW120" s="62">
        <f>(AW105+AW106)/583763230.25*100</f>
        <v>1.1532322782846256</v>
      </c>
      <c r="AX120" s="62" t="e">
        <f>#REF!/581556896.25*100</f>
        <v>#REF!</v>
      </c>
      <c r="AY120" s="62" t="e">
        <f>#REF!/581556896.25*100</f>
        <v>#REF!</v>
      </c>
      <c r="AZ120" s="62" t="e">
        <f>#REF!/581556896.25*100</f>
        <v>#REF!</v>
      </c>
      <c r="BA120" s="62" t="e">
        <f>#REF!/581556896.25*100</f>
        <v>#REF!</v>
      </c>
      <c r="BB120" s="62" t="e">
        <f>#REF!/581556896.25*100</f>
        <v>#REF!</v>
      </c>
      <c r="BC120" s="62" t="e">
        <f>#REF!/581556896.25*100</f>
        <v>#REF!</v>
      </c>
      <c r="BD120" s="62" t="e">
        <f>#REF!/581556896.25*100</f>
        <v>#REF!</v>
      </c>
      <c r="BE120" s="59">
        <f t="shared" si="1"/>
        <v>1.1532322782846256</v>
      </c>
      <c r="BF120" s="59"/>
      <c r="BG120" s="59"/>
      <c r="BH120" s="59"/>
      <c r="BI120" s="59"/>
      <c r="BJ120" s="59"/>
      <c r="BK120" s="59"/>
      <c r="BL120" s="59"/>
      <c r="BT120" s="44" t="e">
        <f>#REF!/581556896.25*100</f>
        <v>#REF!</v>
      </c>
      <c r="BU120" s="44"/>
      <c r="BV120" s="44"/>
      <c r="BW120" s="44"/>
      <c r="BX120" s="44"/>
      <c r="BY120" s="44"/>
      <c r="BZ120" s="44"/>
    </row>
    <row r="121" spans="1:78" ht="18.95" customHeight="1" x14ac:dyDescent="0.2">
      <c r="A121" s="56"/>
      <c r="B121" s="56"/>
      <c r="C121" s="56"/>
      <c r="D121" s="56"/>
      <c r="E121" s="56"/>
      <c r="F121" s="56"/>
      <c r="G121" s="68" t="s">
        <v>134</v>
      </c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55"/>
      <c r="BF121" s="55"/>
      <c r="BG121" s="55"/>
      <c r="BH121" s="55"/>
      <c r="BI121" s="55"/>
      <c r="BJ121" s="55"/>
      <c r="BK121" s="55"/>
      <c r="BL121" s="55"/>
      <c r="BT121" s="44"/>
      <c r="BU121" s="44"/>
      <c r="BV121" s="44"/>
      <c r="BW121" s="44"/>
      <c r="BX121" s="44"/>
      <c r="BY121" s="44"/>
      <c r="BZ121" s="44"/>
    </row>
    <row r="122" spans="1:78" ht="18.95" customHeight="1" x14ac:dyDescent="0.2">
      <c r="A122" s="56"/>
      <c r="B122" s="56"/>
      <c r="C122" s="56"/>
      <c r="D122" s="56"/>
      <c r="E122" s="56"/>
      <c r="F122" s="56"/>
      <c r="G122" s="61" t="s">
        <v>47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9"/>
      <c r="AP122" s="59"/>
      <c r="AQ122" s="59"/>
      <c r="AR122" s="59"/>
      <c r="AS122" s="59"/>
      <c r="AT122" s="59"/>
      <c r="AU122" s="59"/>
      <c r="AV122" s="59"/>
      <c r="AW122" s="62"/>
      <c r="AX122" s="62"/>
      <c r="AY122" s="62"/>
      <c r="AZ122" s="62"/>
      <c r="BA122" s="62"/>
      <c r="BB122" s="62"/>
      <c r="BC122" s="62"/>
      <c r="BD122" s="62"/>
      <c r="BE122" s="55"/>
      <c r="BF122" s="55"/>
      <c r="BG122" s="55"/>
      <c r="BH122" s="55"/>
      <c r="BI122" s="55"/>
      <c r="BJ122" s="55"/>
      <c r="BK122" s="55"/>
      <c r="BL122" s="55"/>
      <c r="BT122" s="44"/>
      <c r="BU122" s="44"/>
      <c r="BV122" s="44"/>
      <c r="BW122" s="44"/>
      <c r="BX122" s="44"/>
      <c r="BY122" s="44"/>
      <c r="BZ122" s="44"/>
    </row>
    <row r="123" spans="1:78" ht="18.95" customHeight="1" x14ac:dyDescent="0.2">
      <c r="A123" s="56"/>
      <c r="B123" s="56"/>
      <c r="C123" s="56"/>
      <c r="D123" s="56"/>
      <c r="E123" s="56"/>
      <c r="F123" s="56"/>
      <c r="G123" s="67" t="s">
        <v>65</v>
      </c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58" t="s">
        <v>48</v>
      </c>
      <c r="AA123" s="58"/>
      <c r="AB123" s="58"/>
      <c r="AC123" s="58"/>
      <c r="AD123" s="58"/>
      <c r="AE123" s="58" t="s">
        <v>61</v>
      </c>
      <c r="AF123" s="58"/>
      <c r="AG123" s="58"/>
      <c r="AH123" s="58"/>
      <c r="AI123" s="58"/>
      <c r="AJ123" s="58"/>
      <c r="AK123" s="58"/>
      <c r="AL123" s="58"/>
      <c r="AM123" s="58"/>
      <c r="AN123" s="58"/>
      <c r="AO123" s="59"/>
      <c r="AP123" s="59"/>
      <c r="AQ123" s="59"/>
      <c r="AR123" s="59"/>
      <c r="AS123" s="59"/>
      <c r="AT123" s="59"/>
      <c r="AU123" s="59"/>
      <c r="AV123" s="59"/>
      <c r="AW123" s="62">
        <f>SUM(AW124:BD124)</f>
        <v>200000</v>
      </c>
      <c r="AX123" s="62"/>
      <c r="AY123" s="62"/>
      <c r="AZ123" s="62"/>
      <c r="BA123" s="62"/>
      <c r="BB123" s="62"/>
      <c r="BC123" s="62"/>
      <c r="BD123" s="62"/>
      <c r="BE123" s="59">
        <f>AW123</f>
        <v>200000</v>
      </c>
      <c r="BF123" s="59"/>
      <c r="BG123" s="59"/>
      <c r="BH123" s="59"/>
      <c r="BI123" s="59"/>
      <c r="BJ123" s="59"/>
      <c r="BK123" s="59"/>
      <c r="BL123" s="59"/>
      <c r="BT123" s="44"/>
      <c r="BU123" s="44"/>
      <c r="BV123" s="44"/>
      <c r="BW123" s="44"/>
      <c r="BX123" s="44"/>
      <c r="BY123" s="44"/>
      <c r="BZ123" s="44"/>
    </row>
    <row r="124" spans="1:78" ht="79.5" customHeight="1" x14ac:dyDescent="0.2">
      <c r="A124" s="56"/>
      <c r="B124" s="56"/>
      <c r="C124" s="56"/>
      <c r="D124" s="56"/>
      <c r="E124" s="56"/>
      <c r="F124" s="56"/>
      <c r="G124" s="57" t="s">
        <v>139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8" t="s">
        <v>69</v>
      </c>
      <c r="AA124" s="58"/>
      <c r="AB124" s="58"/>
      <c r="AC124" s="58"/>
      <c r="AD124" s="58"/>
      <c r="AE124" s="58" t="s">
        <v>61</v>
      </c>
      <c r="AF124" s="58"/>
      <c r="AG124" s="58"/>
      <c r="AH124" s="58"/>
      <c r="AI124" s="58"/>
      <c r="AJ124" s="58"/>
      <c r="AK124" s="58"/>
      <c r="AL124" s="58"/>
      <c r="AM124" s="58"/>
      <c r="AN124" s="58"/>
      <c r="AO124" s="59"/>
      <c r="AP124" s="59"/>
      <c r="AQ124" s="59"/>
      <c r="AR124" s="59"/>
      <c r="AS124" s="59"/>
      <c r="AT124" s="59"/>
      <c r="AU124" s="59"/>
      <c r="AV124" s="59"/>
      <c r="AW124" s="62">
        <f>AW66</f>
        <v>200000</v>
      </c>
      <c r="AX124" s="62"/>
      <c r="AY124" s="62"/>
      <c r="AZ124" s="62"/>
      <c r="BA124" s="62"/>
      <c r="BB124" s="62"/>
      <c r="BC124" s="62"/>
      <c r="BD124" s="62"/>
      <c r="BE124" s="59">
        <f>AW124</f>
        <v>200000</v>
      </c>
      <c r="BF124" s="59"/>
      <c r="BG124" s="59"/>
      <c r="BH124" s="59"/>
      <c r="BI124" s="59"/>
      <c r="BJ124" s="59"/>
      <c r="BK124" s="59"/>
      <c r="BL124" s="59"/>
      <c r="BT124" s="44"/>
      <c r="BU124" s="44"/>
      <c r="BV124" s="44"/>
      <c r="BW124" s="44"/>
      <c r="BX124" s="44"/>
      <c r="BY124" s="44"/>
      <c r="BZ124" s="44"/>
    </row>
    <row r="125" spans="1:78" ht="18.95" customHeight="1" x14ac:dyDescent="0.2">
      <c r="A125" s="56"/>
      <c r="B125" s="56"/>
      <c r="C125" s="56"/>
      <c r="D125" s="56"/>
      <c r="E125" s="56"/>
      <c r="F125" s="56"/>
      <c r="G125" s="65" t="s">
        <v>68</v>
      </c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9"/>
      <c r="AP125" s="59"/>
      <c r="AQ125" s="59"/>
      <c r="AR125" s="59"/>
      <c r="AS125" s="59"/>
      <c r="AT125" s="59"/>
      <c r="AU125" s="59"/>
      <c r="AV125" s="59"/>
      <c r="AW125" s="62"/>
      <c r="AX125" s="62"/>
      <c r="AY125" s="62"/>
      <c r="AZ125" s="62"/>
      <c r="BA125" s="62"/>
      <c r="BB125" s="62"/>
      <c r="BC125" s="62"/>
      <c r="BD125" s="62"/>
      <c r="BE125" s="55"/>
      <c r="BF125" s="55"/>
      <c r="BG125" s="55"/>
      <c r="BH125" s="55"/>
      <c r="BI125" s="55"/>
      <c r="BJ125" s="55"/>
      <c r="BK125" s="55"/>
      <c r="BL125" s="55"/>
      <c r="BT125" s="44"/>
      <c r="BU125" s="44"/>
      <c r="BV125" s="44"/>
      <c r="BW125" s="44"/>
      <c r="BX125" s="44"/>
      <c r="BY125" s="44"/>
      <c r="BZ125" s="44"/>
    </row>
    <row r="126" spans="1:78" ht="36" customHeight="1" x14ac:dyDescent="0.2">
      <c r="A126" s="56"/>
      <c r="B126" s="56"/>
      <c r="C126" s="56"/>
      <c r="D126" s="56"/>
      <c r="E126" s="56"/>
      <c r="F126" s="56"/>
      <c r="G126" s="63" t="s">
        <v>140</v>
      </c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58" t="s">
        <v>62</v>
      </c>
      <c r="AA126" s="58"/>
      <c r="AB126" s="58"/>
      <c r="AC126" s="58"/>
      <c r="AD126" s="58"/>
      <c r="AE126" s="58" t="s">
        <v>64</v>
      </c>
      <c r="AF126" s="58"/>
      <c r="AG126" s="58"/>
      <c r="AH126" s="58"/>
      <c r="AI126" s="58"/>
      <c r="AJ126" s="58"/>
      <c r="AK126" s="58"/>
      <c r="AL126" s="58"/>
      <c r="AM126" s="58"/>
      <c r="AN126" s="58"/>
      <c r="AO126" s="59"/>
      <c r="AP126" s="59"/>
      <c r="AQ126" s="59"/>
      <c r="AR126" s="59"/>
      <c r="AS126" s="59"/>
      <c r="AT126" s="59"/>
      <c r="AU126" s="59"/>
      <c r="AV126" s="59"/>
      <c r="AW126" s="66">
        <v>1</v>
      </c>
      <c r="AX126" s="66"/>
      <c r="AY126" s="66"/>
      <c r="AZ126" s="66"/>
      <c r="BA126" s="66"/>
      <c r="BB126" s="66"/>
      <c r="BC126" s="66"/>
      <c r="BD126" s="66"/>
      <c r="BE126" s="64">
        <f>AW126</f>
        <v>1</v>
      </c>
      <c r="BF126" s="64"/>
      <c r="BG126" s="64"/>
      <c r="BH126" s="64"/>
      <c r="BI126" s="64"/>
      <c r="BJ126" s="64"/>
      <c r="BK126" s="64"/>
      <c r="BL126" s="64"/>
      <c r="BT126" s="44"/>
      <c r="BU126" s="44"/>
      <c r="BV126" s="44"/>
      <c r="BW126" s="44"/>
      <c r="BX126" s="44"/>
      <c r="BY126" s="44"/>
      <c r="BZ126" s="44"/>
    </row>
    <row r="127" spans="1:78" ht="18.95" customHeight="1" x14ac:dyDescent="0.2">
      <c r="A127" s="56"/>
      <c r="B127" s="56"/>
      <c r="C127" s="56"/>
      <c r="D127" s="56"/>
      <c r="E127" s="56"/>
      <c r="F127" s="56"/>
      <c r="G127" s="65" t="s">
        <v>60</v>
      </c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9"/>
      <c r="AP127" s="59"/>
      <c r="AQ127" s="59"/>
      <c r="AR127" s="59"/>
      <c r="AS127" s="59"/>
      <c r="AT127" s="59"/>
      <c r="AU127" s="59"/>
      <c r="AV127" s="59"/>
      <c r="AW127" s="62"/>
      <c r="AX127" s="62"/>
      <c r="AY127" s="62"/>
      <c r="AZ127" s="62"/>
      <c r="BA127" s="62"/>
      <c r="BB127" s="62"/>
      <c r="BC127" s="62"/>
      <c r="BD127" s="62"/>
      <c r="BE127" s="55"/>
      <c r="BF127" s="55"/>
      <c r="BG127" s="55"/>
      <c r="BH127" s="55"/>
      <c r="BI127" s="55"/>
      <c r="BJ127" s="55"/>
      <c r="BK127" s="55"/>
      <c r="BL127" s="55"/>
      <c r="BT127" s="44"/>
      <c r="BU127" s="44"/>
      <c r="BV127" s="44"/>
      <c r="BW127" s="44"/>
      <c r="BX127" s="44"/>
      <c r="BY127" s="44"/>
      <c r="BZ127" s="44"/>
    </row>
    <row r="128" spans="1:78" ht="34.5" customHeight="1" x14ac:dyDescent="0.2">
      <c r="A128" s="56"/>
      <c r="B128" s="56"/>
      <c r="C128" s="56"/>
      <c r="D128" s="56"/>
      <c r="E128" s="56"/>
      <c r="F128" s="56"/>
      <c r="G128" s="63" t="s">
        <v>141</v>
      </c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58" t="s">
        <v>69</v>
      </c>
      <c r="AA128" s="58"/>
      <c r="AB128" s="58"/>
      <c r="AC128" s="58"/>
      <c r="AD128" s="58"/>
      <c r="AE128" s="58" t="s">
        <v>58</v>
      </c>
      <c r="AF128" s="58"/>
      <c r="AG128" s="58"/>
      <c r="AH128" s="58"/>
      <c r="AI128" s="58"/>
      <c r="AJ128" s="58"/>
      <c r="AK128" s="58"/>
      <c r="AL128" s="58"/>
      <c r="AM128" s="58"/>
      <c r="AN128" s="58"/>
      <c r="AO128" s="59"/>
      <c r="AP128" s="59"/>
      <c r="AQ128" s="59"/>
      <c r="AR128" s="59"/>
      <c r="AS128" s="59"/>
      <c r="AT128" s="59"/>
      <c r="AU128" s="59"/>
      <c r="AV128" s="59"/>
      <c r="AW128" s="62">
        <f>AW124</f>
        <v>200000</v>
      </c>
      <c r="AX128" s="62"/>
      <c r="AY128" s="62"/>
      <c r="AZ128" s="62"/>
      <c r="BA128" s="62"/>
      <c r="BB128" s="62"/>
      <c r="BC128" s="62"/>
      <c r="BD128" s="62"/>
      <c r="BE128" s="59">
        <f>AW128</f>
        <v>200000</v>
      </c>
      <c r="BF128" s="59"/>
      <c r="BG128" s="59"/>
      <c r="BH128" s="59"/>
      <c r="BI128" s="59"/>
      <c r="BJ128" s="59"/>
      <c r="BK128" s="59"/>
      <c r="BL128" s="59"/>
      <c r="BT128" s="44"/>
      <c r="BU128" s="44"/>
      <c r="BV128" s="44"/>
      <c r="BW128" s="44"/>
      <c r="BX128" s="44"/>
      <c r="BY128" s="44"/>
      <c r="BZ128" s="44"/>
    </row>
    <row r="129" spans="1:78" ht="19.5" customHeight="1" x14ac:dyDescent="0.2">
      <c r="A129" s="56"/>
      <c r="B129" s="56"/>
      <c r="C129" s="56"/>
      <c r="D129" s="56"/>
      <c r="E129" s="56"/>
      <c r="F129" s="56"/>
      <c r="G129" s="61" t="s">
        <v>49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9"/>
      <c r="AP129" s="59"/>
      <c r="AQ129" s="59"/>
      <c r="AR129" s="59"/>
      <c r="AS129" s="59"/>
      <c r="AT129" s="59"/>
      <c r="AU129" s="59"/>
      <c r="AV129" s="59"/>
      <c r="AW129" s="62"/>
      <c r="AX129" s="62"/>
      <c r="AY129" s="62"/>
      <c r="AZ129" s="62"/>
      <c r="BA129" s="62"/>
      <c r="BB129" s="62"/>
      <c r="BC129" s="62"/>
      <c r="BD129" s="62"/>
      <c r="BE129" s="55"/>
      <c r="BF129" s="55"/>
      <c r="BG129" s="55"/>
      <c r="BH129" s="55"/>
      <c r="BI129" s="55"/>
      <c r="BJ129" s="55"/>
      <c r="BK129" s="55"/>
      <c r="BL129" s="55"/>
      <c r="BT129" s="44"/>
      <c r="BU129" s="44"/>
      <c r="BV129" s="44"/>
      <c r="BW129" s="44"/>
      <c r="BX129" s="44"/>
      <c r="BY129" s="44"/>
      <c r="BZ129" s="44"/>
    </row>
    <row r="130" spans="1:78" ht="36" customHeight="1" x14ac:dyDescent="0.2">
      <c r="A130" s="56"/>
      <c r="B130" s="56"/>
      <c r="C130" s="56"/>
      <c r="D130" s="56"/>
      <c r="E130" s="56"/>
      <c r="F130" s="56"/>
      <c r="G130" s="57" t="s">
        <v>57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8" t="s">
        <v>50</v>
      </c>
      <c r="AA130" s="58"/>
      <c r="AB130" s="58"/>
      <c r="AC130" s="58"/>
      <c r="AD130" s="58"/>
      <c r="AE130" s="58" t="s">
        <v>58</v>
      </c>
      <c r="AF130" s="58"/>
      <c r="AG130" s="58"/>
      <c r="AH130" s="58"/>
      <c r="AI130" s="58"/>
      <c r="AJ130" s="58"/>
      <c r="AK130" s="58"/>
      <c r="AL130" s="58"/>
      <c r="AM130" s="58"/>
      <c r="AN130" s="58"/>
      <c r="AO130" s="59"/>
      <c r="AP130" s="59"/>
      <c r="AQ130" s="59"/>
      <c r="AR130" s="59"/>
      <c r="AS130" s="59"/>
      <c r="AT130" s="59"/>
      <c r="AU130" s="59"/>
      <c r="AV130" s="59"/>
      <c r="AW130" s="60">
        <f>AW123/7843204.45*100</f>
        <v>2.549978153380918</v>
      </c>
      <c r="AX130" s="60" t="e">
        <f>#REF!/33361779.74*100</f>
        <v>#REF!</v>
      </c>
      <c r="AY130" s="60" t="e">
        <f>#REF!/55379000*100</f>
        <v>#REF!</v>
      </c>
      <c r="AZ130" s="60" t="e">
        <f>#REF!/33361779.74*100</f>
        <v>#REF!</v>
      </c>
      <c r="BA130" s="60" t="e">
        <f>#REF!/55379000*100</f>
        <v>#REF!</v>
      </c>
      <c r="BB130" s="60" t="e">
        <f>#REF!/33361779.74*100</f>
        <v>#REF!</v>
      </c>
      <c r="BC130" s="60" t="e">
        <f>#REF!/55379000*100</f>
        <v>#REF!</v>
      </c>
      <c r="BD130" s="60" t="e">
        <f>#REF!/33361779.74*100</f>
        <v>#REF!</v>
      </c>
      <c r="BE130" s="55">
        <f>AW130</f>
        <v>2.549978153380918</v>
      </c>
      <c r="BF130" s="55"/>
      <c r="BG130" s="55"/>
      <c r="BH130" s="55"/>
      <c r="BI130" s="55"/>
      <c r="BJ130" s="55"/>
      <c r="BK130" s="55"/>
      <c r="BL130" s="55"/>
      <c r="BT130" s="44"/>
      <c r="BU130" s="44"/>
      <c r="BV130" s="44"/>
      <c r="BW130" s="44"/>
      <c r="BX130" s="44"/>
      <c r="BY130" s="44"/>
      <c r="BZ130" s="44"/>
    </row>
    <row r="131" spans="1:78" ht="36" customHeight="1" x14ac:dyDescent="0.2">
      <c r="A131" s="50"/>
      <c r="B131" s="50"/>
      <c r="C131" s="50"/>
      <c r="D131" s="50"/>
      <c r="E131" s="50"/>
      <c r="F131" s="50"/>
      <c r="G131" s="43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49"/>
      <c r="AP131" s="49"/>
      <c r="AQ131" s="49"/>
      <c r="AR131" s="49"/>
      <c r="AS131" s="49"/>
      <c r="AT131" s="49"/>
      <c r="AU131" s="49"/>
      <c r="AV131" s="49"/>
      <c r="AW131" s="48"/>
      <c r="AX131" s="48"/>
      <c r="AY131" s="48"/>
      <c r="AZ131" s="48"/>
      <c r="BA131" s="48"/>
      <c r="BB131" s="48"/>
      <c r="BC131" s="48"/>
      <c r="BD131" s="48"/>
      <c r="BE131" s="30"/>
      <c r="BF131" s="30"/>
      <c r="BG131" s="30"/>
      <c r="BH131" s="30"/>
      <c r="BI131" s="30"/>
      <c r="BJ131" s="30"/>
      <c r="BK131" s="30"/>
      <c r="BL131" s="30"/>
      <c r="BT131" s="44"/>
      <c r="BU131" s="44"/>
      <c r="BV131" s="44"/>
      <c r="BW131" s="44"/>
      <c r="BX131" s="44"/>
      <c r="BY131" s="44"/>
      <c r="BZ131" s="44"/>
    </row>
    <row r="132" spans="1:78" ht="10.5" customHeight="1" x14ac:dyDescent="0.2">
      <c r="A132" s="28"/>
      <c r="B132" s="28"/>
      <c r="C132" s="28"/>
      <c r="D132" s="28"/>
      <c r="E132" s="28"/>
      <c r="F132" s="28"/>
      <c r="G132" s="43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29"/>
      <c r="AA132" s="29"/>
      <c r="AB132" s="29"/>
      <c r="AC132" s="29"/>
      <c r="AD132" s="29"/>
      <c r="AE132" s="29"/>
      <c r="AF132" s="28"/>
      <c r="AG132" s="28"/>
      <c r="AH132" s="28"/>
      <c r="AI132" s="28"/>
      <c r="AJ132" s="28"/>
      <c r="AK132" s="28"/>
      <c r="AL132" s="28"/>
      <c r="AM132" s="28"/>
      <c r="AN132" s="28"/>
      <c r="AO132" s="30"/>
      <c r="AP132" s="30"/>
      <c r="AQ132" s="30"/>
      <c r="AR132" s="30"/>
      <c r="AS132" s="30"/>
      <c r="AT132" s="30"/>
      <c r="AU132" s="30"/>
      <c r="AV132" s="30"/>
      <c r="AW132" s="48"/>
      <c r="AX132" s="48"/>
      <c r="AY132" s="48"/>
      <c r="AZ132" s="48"/>
      <c r="BA132" s="48"/>
      <c r="BB132" s="48"/>
      <c r="BC132" s="48"/>
      <c r="BD132" s="48"/>
      <c r="BE132" s="30"/>
      <c r="BF132" s="30"/>
      <c r="BG132" s="30"/>
      <c r="BH132" s="30"/>
      <c r="BI132" s="30"/>
      <c r="BJ132" s="30"/>
      <c r="BK132" s="30"/>
      <c r="BL132" s="30"/>
      <c r="BT132" s="44"/>
      <c r="BU132" s="44"/>
      <c r="BV132" s="44"/>
      <c r="BW132" s="44"/>
      <c r="BX132" s="44"/>
      <c r="BY132" s="44"/>
      <c r="BZ132" s="44"/>
    </row>
    <row r="133" spans="1:78" ht="33.75" customHeight="1" x14ac:dyDescent="0.25">
      <c r="A133" s="153" t="s">
        <v>73</v>
      </c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52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2"/>
      <c r="AM133" s="52"/>
      <c r="AN133" s="5"/>
      <c r="AO133" s="176" t="s">
        <v>74</v>
      </c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31"/>
      <c r="BI133" s="31"/>
      <c r="BJ133" s="31"/>
      <c r="BK133" s="31"/>
      <c r="BL133" s="31"/>
    </row>
    <row r="134" spans="1:78" ht="15" customHeight="1" x14ac:dyDescent="0.2">
      <c r="W134" s="184" t="s">
        <v>5</v>
      </c>
      <c r="X134" s="184"/>
      <c r="Y134" s="184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84"/>
      <c r="AM134" s="184"/>
      <c r="AO134" s="182" t="s">
        <v>66</v>
      </c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</row>
    <row r="135" spans="1:78" ht="15.75" customHeight="1" x14ac:dyDescent="0.2">
      <c r="A135" s="183" t="s">
        <v>3</v>
      </c>
      <c r="B135" s="183"/>
      <c r="C135" s="183"/>
      <c r="D135" s="183"/>
      <c r="E135" s="183"/>
      <c r="F135" s="183"/>
    </row>
    <row r="136" spans="1:78" ht="19.5" customHeight="1" x14ac:dyDescent="0.2">
      <c r="A136" s="178" t="s">
        <v>52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</row>
    <row r="137" spans="1:78" x14ac:dyDescent="0.2">
      <c r="A137" s="35" t="s">
        <v>30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</row>
    <row r="138" spans="1:78" ht="6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</row>
    <row r="139" spans="1:78" ht="21.75" customHeight="1" x14ac:dyDescent="0.25">
      <c r="A139" s="181" t="s">
        <v>76</v>
      </c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52"/>
      <c r="X139" s="52"/>
      <c r="Y139" s="52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2"/>
      <c r="AM139" s="52"/>
      <c r="AN139" s="5"/>
      <c r="AO139" s="152" t="s">
        <v>75</v>
      </c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78" ht="13.5" customHeight="1" x14ac:dyDescent="0.2">
      <c r="W140" s="185" t="s">
        <v>5</v>
      </c>
      <c r="X140" s="185"/>
      <c r="Y140" s="185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5"/>
      <c r="AM140" s="185"/>
      <c r="AN140" s="34"/>
      <c r="AO140" s="182" t="s">
        <v>66</v>
      </c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</row>
    <row r="141" spans="1:78" ht="15" customHeight="1" x14ac:dyDescent="0.2">
      <c r="A141" s="180">
        <v>45527</v>
      </c>
      <c r="B141" s="180"/>
      <c r="C141" s="180"/>
      <c r="D141" s="180"/>
      <c r="E141" s="180"/>
      <c r="F141" s="180"/>
      <c r="G141" s="180"/>
      <c r="H141" s="180"/>
    </row>
    <row r="142" spans="1:78" ht="14.25" customHeight="1" x14ac:dyDescent="0.2">
      <c r="A142" s="179" t="s">
        <v>28</v>
      </c>
      <c r="B142" s="179"/>
      <c r="C142" s="179"/>
      <c r="D142" s="179"/>
      <c r="E142" s="179"/>
      <c r="F142" s="179"/>
      <c r="G142" s="179"/>
      <c r="H142" s="179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78" ht="15" customHeight="1" x14ac:dyDescent="0.2">
      <c r="A143" s="1" t="s">
        <v>29</v>
      </c>
    </row>
  </sheetData>
  <mergeCells count="547">
    <mergeCell ref="AW119:BD119"/>
    <mergeCell ref="AW116:BD116"/>
    <mergeCell ref="BE110:BL110"/>
    <mergeCell ref="A112:F112"/>
    <mergeCell ref="G112:Y112"/>
    <mergeCell ref="Z112:AD112"/>
    <mergeCell ref="AE112:AN112"/>
    <mergeCell ref="AO112:AV112"/>
    <mergeCell ref="A85:F85"/>
    <mergeCell ref="A82:F82"/>
    <mergeCell ref="BE106:BL106"/>
    <mergeCell ref="BE109:BL109"/>
    <mergeCell ref="AW109:BD109"/>
    <mergeCell ref="AO109:AV109"/>
    <mergeCell ref="BE107:BL107"/>
    <mergeCell ref="G106:Y106"/>
    <mergeCell ref="A106:F106"/>
    <mergeCell ref="Z106:AD106"/>
    <mergeCell ref="AE106:AN106"/>
    <mergeCell ref="A88:F88"/>
    <mergeCell ref="A86:F86"/>
    <mergeCell ref="BE64:BL64"/>
    <mergeCell ref="AW61:BD61"/>
    <mergeCell ref="AW62:BD62"/>
    <mergeCell ref="AW63:BD63"/>
    <mergeCell ref="AW64:BD64"/>
    <mergeCell ref="D63:AN63"/>
    <mergeCell ref="D64:AN64"/>
    <mergeCell ref="AO61:AV61"/>
    <mergeCell ref="AO62:AV62"/>
    <mergeCell ref="AO63:AV63"/>
    <mergeCell ref="AO64:AV64"/>
    <mergeCell ref="D61:AN61"/>
    <mergeCell ref="D62:AN62"/>
    <mergeCell ref="AO91:AV91"/>
    <mergeCell ref="AW91:BD91"/>
    <mergeCell ref="G91:Y91"/>
    <mergeCell ref="G87:Y87"/>
    <mergeCell ref="AW87:BD87"/>
    <mergeCell ref="Z87:AD87"/>
    <mergeCell ref="AO88:AV88"/>
    <mergeCell ref="AO90:AV90"/>
    <mergeCell ref="AW90:BD90"/>
    <mergeCell ref="Z90:AD90"/>
    <mergeCell ref="A87:F87"/>
    <mergeCell ref="AE91:AN91"/>
    <mergeCell ref="G88:Y88"/>
    <mergeCell ref="Z88:AD88"/>
    <mergeCell ref="AE88:AN88"/>
    <mergeCell ref="G90:Y90"/>
    <mergeCell ref="AE87:AN87"/>
    <mergeCell ref="AE90:AN90"/>
    <mergeCell ref="G89:Y89"/>
    <mergeCell ref="Z89:AD89"/>
    <mergeCell ref="Z93:AD93"/>
    <mergeCell ref="AE93:AN93"/>
    <mergeCell ref="AO93:AV93"/>
    <mergeCell ref="AO48:AV48"/>
    <mergeCell ref="D74:AN74"/>
    <mergeCell ref="D71:AN72"/>
    <mergeCell ref="D73:AN73"/>
    <mergeCell ref="D78:AN78"/>
    <mergeCell ref="A91:F91"/>
    <mergeCell ref="A89:F89"/>
    <mergeCell ref="BE90:BL90"/>
    <mergeCell ref="AW93:BD93"/>
    <mergeCell ref="BE93:BL93"/>
    <mergeCell ref="G92:Y92"/>
    <mergeCell ref="Z92:AD92"/>
    <mergeCell ref="AE92:AN92"/>
    <mergeCell ref="AO92:AV92"/>
    <mergeCell ref="AW92:BD92"/>
    <mergeCell ref="BE92:BL92"/>
    <mergeCell ref="G93:Y93"/>
    <mergeCell ref="AE89:AN89"/>
    <mergeCell ref="AO89:AV89"/>
    <mergeCell ref="AW89:BD89"/>
    <mergeCell ref="AO86:AV86"/>
    <mergeCell ref="AW86:BD86"/>
    <mergeCell ref="BE89:BL89"/>
    <mergeCell ref="BE86:BL86"/>
    <mergeCell ref="BE87:BL87"/>
    <mergeCell ref="BE85:BL85"/>
    <mergeCell ref="AO87:AV87"/>
    <mergeCell ref="BE88:BL88"/>
    <mergeCell ref="AW88:BD88"/>
    <mergeCell ref="AW82:BD82"/>
    <mergeCell ref="BE83:BL83"/>
    <mergeCell ref="G84:BD84"/>
    <mergeCell ref="BE84:BL84"/>
    <mergeCell ref="G85:Y85"/>
    <mergeCell ref="Z85:AD85"/>
    <mergeCell ref="AE85:AN85"/>
    <mergeCell ref="AO85:AV85"/>
    <mergeCell ref="AW85:BD85"/>
    <mergeCell ref="G83:Y83"/>
    <mergeCell ref="G39:BL39"/>
    <mergeCell ref="BE82:BL82"/>
    <mergeCell ref="AE83:AN83"/>
    <mergeCell ref="AO83:AV83"/>
    <mergeCell ref="AW83:BD83"/>
    <mergeCell ref="BE48:BL48"/>
    <mergeCell ref="A84:F84"/>
    <mergeCell ref="G82:Y82"/>
    <mergeCell ref="Z82:AD82"/>
    <mergeCell ref="AE82:AN82"/>
    <mergeCell ref="AO82:AV82"/>
    <mergeCell ref="A39:F39"/>
    <mergeCell ref="A48:C48"/>
    <mergeCell ref="A49:C49"/>
    <mergeCell ref="AO67:AV67"/>
    <mergeCell ref="D46:AN47"/>
    <mergeCell ref="AW48:BD48"/>
    <mergeCell ref="AW49:BD49"/>
    <mergeCell ref="AW50:BD50"/>
    <mergeCell ref="AW67:BD67"/>
    <mergeCell ref="AW54:BD54"/>
    <mergeCell ref="BE54:BL54"/>
    <mergeCell ref="BE61:BL61"/>
    <mergeCell ref="BE62:BL62"/>
    <mergeCell ref="BE63:BL63"/>
    <mergeCell ref="BE51:BL51"/>
    <mergeCell ref="A142:H142"/>
    <mergeCell ref="A141:H141"/>
    <mergeCell ref="A139:V139"/>
    <mergeCell ref="AO140:BG140"/>
    <mergeCell ref="AO134:BG134"/>
    <mergeCell ref="A135:F135"/>
    <mergeCell ref="AO139:BG139"/>
    <mergeCell ref="W134:AM134"/>
    <mergeCell ref="W140:AM140"/>
    <mergeCell ref="AS22:BC22"/>
    <mergeCell ref="A136:V136"/>
    <mergeCell ref="A80:BL80"/>
    <mergeCell ref="A78:C78"/>
    <mergeCell ref="A71:C72"/>
    <mergeCell ref="A74:C74"/>
    <mergeCell ref="BE46:BL47"/>
    <mergeCell ref="BE49:BL49"/>
    <mergeCell ref="BE50:BL50"/>
    <mergeCell ref="BE67:BL67"/>
    <mergeCell ref="B16:L16"/>
    <mergeCell ref="B14:L14"/>
    <mergeCell ref="AO133:BG133"/>
    <mergeCell ref="T23:W23"/>
    <mergeCell ref="N19:Y19"/>
    <mergeCell ref="N16:AS16"/>
    <mergeCell ref="A25:BL25"/>
    <mergeCell ref="A30:F30"/>
    <mergeCell ref="BD22:BL22"/>
    <mergeCell ref="BE20:BL20"/>
    <mergeCell ref="AO1:BL1"/>
    <mergeCell ref="BE19:BL19"/>
    <mergeCell ref="AO2:BL2"/>
    <mergeCell ref="AO6:BF6"/>
    <mergeCell ref="AO4:BL4"/>
    <mergeCell ref="AO7:AU7"/>
    <mergeCell ref="A11:BL11"/>
    <mergeCell ref="B13:L13"/>
    <mergeCell ref="AO5:BL5"/>
    <mergeCell ref="AA19:AI19"/>
    <mergeCell ref="AO3:BL3"/>
    <mergeCell ref="A44:AZ44"/>
    <mergeCell ref="AK19:BC19"/>
    <mergeCell ref="AK20:BC20"/>
    <mergeCell ref="A23:H23"/>
    <mergeCell ref="A26:BL26"/>
    <mergeCell ref="AA20:AI20"/>
    <mergeCell ref="A36:BL36"/>
    <mergeCell ref="A34:BL34"/>
    <mergeCell ref="B20:L20"/>
    <mergeCell ref="B19:L19"/>
    <mergeCell ref="B17:L17"/>
    <mergeCell ref="AU14:BB14"/>
    <mergeCell ref="A29:F29"/>
    <mergeCell ref="A46:C47"/>
    <mergeCell ref="BE45:BL45"/>
    <mergeCell ref="AW46:BD47"/>
    <mergeCell ref="AO46:AV47"/>
    <mergeCell ref="U22:AD22"/>
    <mergeCell ref="G30:BL30"/>
    <mergeCell ref="AO50:AV50"/>
    <mergeCell ref="AE22:AR22"/>
    <mergeCell ref="I23:S23"/>
    <mergeCell ref="A22:T22"/>
    <mergeCell ref="G38:BL38"/>
    <mergeCell ref="G37:BL37"/>
    <mergeCell ref="A37:F37"/>
    <mergeCell ref="A31:F31"/>
    <mergeCell ref="A33:BL33"/>
    <mergeCell ref="G29:BL29"/>
    <mergeCell ref="AW7:BF7"/>
    <mergeCell ref="N13:AS13"/>
    <mergeCell ref="N14:AS14"/>
    <mergeCell ref="AU17:BB17"/>
    <mergeCell ref="AU16:BB16"/>
    <mergeCell ref="BE71:BL72"/>
    <mergeCell ref="AU13:BB13"/>
    <mergeCell ref="G31:BL31"/>
    <mergeCell ref="A28:BL28"/>
    <mergeCell ref="N20:Y20"/>
    <mergeCell ref="A38:F38"/>
    <mergeCell ref="N17:AS17"/>
    <mergeCell ref="A10:BL10"/>
    <mergeCell ref="BE70:BL70"/>
    <mergeCell ref="A133:X133"/>
    <mergeCell ref="BE91:BL91"/>
    <mergeCell ref="A69:BL69"/>
    <mergeCell ref="A50:C50"/>
    <mergeCell ref="A67:C67"/>
    <mergeCell ref="A73:C73"/>
    <mergeCell ref="D48:AN48"/>
    <mergeCell ref="D49:AN49"/>
    <mergeCell ref="D50:AN50"/>
    <mergeCell ref="D67:AN67"/>
    <mergeCell ref="AO56:AV56"/>
    <mergeCell ref="AO57:AV57"/>
    <mergeCell ref="D54:AN54"/>
    <mergeCell ref="D56:AN56"/>
    <mergeCell ref="D57:AN57"/>
    <mergeCell ref="D53:AN53"/>
    <mergeCell ref="AO49:AV49"/>
    <mergeCell ref="BE78:BL78"/>
    <mergeCell ref="AW71:BD72"/>
    <mergeCell ref="AW73:BD73"/>
    <mergeCell ref="AW74:BD74"/>
    <mergeCell ref="AW78:BD78"/>
    <mergeCell ref="AO71:AV72"/>
    <mergeCell ref="AO73:AV73"/>
    <mergeCell ref="BE74:BL74"/>
    <mergeCell ref="AW53:BD53"/>
    <mergeCell ref="A40:F40"/>
    <mergeCell ref="A41:F41"/>
    <mergeCell ref="G40:BL40"/>
    <mergeCell ref="G41:BL41"/>
    <mergeCell ref="A51:C51"/>
    <mergeCell ref="D51:AN51"/>
    <mergeCell ref="AO51:AV51"/>
    <mergeCell ref="A42:F42"/>
    <mergeCell ref="AW51:BD51"/>
    <mergeCell ref="G42:BL42"/>
    <mergeCell ref="BE55:BL55"/>
    <mergeCell ref="A54:C54"/>
    <mergeCell ref="A52:C52"/>
    <mergeCell ref="D52:AN52"/>
    <mergeCell ref="AO52:AV52"/>
    <mergeCell ref="AW52:BD52"/>
    <mergeCell ref="BE52:BL52"/>
    <mergeCell ref="A53:C53"/>
    <mergeCell ref="BE53:BL53"/>
    <mergeCell ref="AO53:AV53"/>
    <mergeCell ref="A55:C55"/>
    <mergeCell ref="D55:AN55"/>
    <mergeCell ref="AO55:AV55"/>
    <mergeCell ref="AO74:AV74"/>
    <mergeCell ref="AO78:AV78"/>
    <mergeCell ref="AW55:BD55"/>
    <mergeCell ref="A61:C61"/>
    <mergeCell ref="A62:C62"/>
    <mergeCell ref="A63:C63"/>
    <mergeCell ref="A64:C64"/>
    <mergeCell ref="A95:F95"/>
    <mergeCell ref="A83:F83"/>
    <mergeCell ref="A93:F93"/>
    <mergeCell ref="A92:F92"/>
    <mergeCell ref="A90:F90"/>
    <mergeCell ref="AO54:AV54"/>
    <mergeCell ref="Z83:AD83"/>
    <mergeCell ref="G86:Y86"/>
    <mergeCell ref="Z86:AD86"/>
    <mergeCell ref="AE86:AN86"/>
    <mergeCell ref="D60:AN60"/>
    <mergeCell ref="A56:C56"/>
    <mergeCell ref="A57:C57"/>
    <mergeCell ref="A58:C58"/>
    <mergeCell ref="A59:C59"/>
    <mergeCell ref="A60:C60"/>
    <mergeCell ref="BE73:BL73"/>
    <mergeCell ref="A75:C75"/>
    <mergeCell ref="BE75:BL75"/>
    <mergeCell ref="AO58:AV58"/>
    <mergeCell ref="AW56:BD56"/>
    <mergeCell ref="AW57:BD57"/>
    <mergeCell ref="AW58:BD58"/>
    <mergeCell ref="AW59:BD59"/>
    <mergeCell ref="AW60:BD60"/>
    <mergeCell ref="D59:AN59"/>
    <mergeCell ref="A94:F94"/>
    <mergeCell ref="G94:BL94"/>
    <mergeCell ref="BE56:BL56"/>
    <mergeCell ref="BE57:BL57"/>
    <mergeCell ref="BE58:BL58"/>
    <mergeCell ref="BE59:BL59"/>
    <mergeCell ref="BE60:BL60"/>
    <mergeCell ref="D58:AN58"/>
    <mergeCell ref="BE76:BL76"/>
    <mergeCell ref="Z91:AD91"/>
    <mergeCell ref="A76:C76"/>
    <mergeCell ref="D75:AN75"/>
    <mergeCell ref="D76:AN76"/>
    <mergeCell ref="AO75:AV75"/>
    <mergeCell ref="AO76:AV76"/>
    <mergeCell ref="AW75:BD75"/>
    <mergeCell ref="AW76:BD76"/>
    <mergeCell ref="G95:Y95"/>
    <mergeCell ref="Z95:AD95"/>
    <mergeCell ref="AE95:AN95"/>
    <mergeCell ref="AO95:AV95"/>
    <mergeCell ref="AW95:BD95"/>
    <mergeCell ref="BE95:BL95"/>
    <mergeCell ref="BE97:BL97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AO107:AV107"/>
    <mergeCell ref="AW108:BD108"/>
    <mergeCell ref="BE108:BL108"/>
    <mergeCell ref="Z108:AD108"/>
    <mergeCell ref="AE108:AN108"/>
    <mergeCell ref="AO108:AV108"/>
    <mergeCell ref="AW107:BD107"/>
    <mergeCell ref="AW110:BD110"/>
    <mergeCell ref="G109:Y109"/>
    <mergeCell ref="A109:F109"/>
    <mergeCell ref="A110:F110"/>
    <mergeCell ref="Z110:AD110"/>
    <mergeCell ref="AE110:AN110"/>
    <mergeCell ref="AE109:AN109"/>
    <mergeCell ref="Z109:AD109"/>
    <mergeCell ref="G110:Y110"/>
    <mergeCell ref="Z97:AD97"/>
    <mergeCell ref="AE97:AN97"/>
    <mergeCell ref="AO97:AV97"/>
    <mergeCell ref="AW97:BD97"/>
    <mergeCell ref="G99:Y99"/>
    <mergeCell ref="Z99:AD99"/>
    <mergeCell ref="AE99:AN99"/>
    <mergeCell ref="AO99:AV99"/>
    <mergeCell ref="BE98:BL98"/>
    <mergeCell ref="A98:F98"/>
    <mergeCell ref="G98:Y98"/>
    <mergeCell ref="Z98:AD98"/>
    <mergeCell ref="AE98:AN98"/>
    <mergeCell ref="AO98:AV98"/>
    <mergeCell ref="AW98:BD98"/>
    <mergeCell ref="AE114:AN114"/>
    <mergeCell ref="AO114:AV114"/>
    <mergeCell ref="G114:Y114"/>
    <mergeCell ref="A111:F111"/>
    <mergeCell ref="G111:Y111"/>
    <mergeCell ref="Z111:AD111"/>
    <mergeCell ref="AE111:AN111"/>
    <mergeCell ref="AO111:AV111"/>
    <mergeCell ref="Z114:AD114"/>
    <mergeCell ref="G113:Y113"/>
    <mergeCell ref="G107:Y107"/>
    <mergeCell ref="AO106:AV106"/>
    <mergeCell ref="G101:Y101"/>
    <mergeCell ref="Z101:AD101"/>
    <mergeCell ref="Z104:AD104"/>
    <mergeCell ref="A108:F108"/>
    <mergeCell ref="G108:Y108"/>
    <mergeCell ref="A107:F107"/>
    <mergeCell ref="Z107:AD107"/>
    <mergeCell ref="AE107:AN107"/>
    <mergeCell ref="Z118:AD118"/>
    <mergeCell ref="G117:Y117"/>
    <mergeCell ref="G115:Y115"/>
    <mergeCell ref="G116:Y116"/>
    <mergeCell ref="Z113:AD113"/>
    <mergeCell ref="AW104:BD104"/>
    <mergeCell ref="AW106:BD106"/>
    <mergeCell ref="AW111:BD111"/>
    <mergeCell ref="AW112:BD112"/>
    <mergeCell ref="AE116:AN116"/>
    <mergeCell ref="BE99:BL99"/>
    <mergeCell ref="BE100:BL100"/>
    <mergeCell ref="AW105:BD105"/>
    <mergeCell ref="AW101:BD101"/>
    <mergeCell ref="AE104:AN104"/>
    <mergeCell ref="AO104:AV104"/>
    <mergeCell ref="AO101:AV101"/>
    <mergeCell ref="AE101:AN101"/>
    <mergeCell ref="A99:F99"/>
    <mergeCell ref="AW99:BD99"/>
    <mergeCell ref="BE101:BL101"/>
    <mergeCell ref="BE104:BL104"/>
    <mergeCell ref="A101:F101"/>
    <mergeCell ref="A100:F100"/>
    <mergeCell ref="G100:Y100"/>
    <mergeCell ref="Z100:AD100"/>
    <mergeCell ref="AE100:AN100"/>
    <mergeCell ref="BE105:BL105"/>
    <mergeCell ref="A102:F102"/>
    <mergeCell ref="G102:Y102"/>
    <mergeCell ref="Z102:AD102"/>
    <mergeCell ref="AE102:AN102"/>
    <mergeCell ref="AO102:AV102"/>
    <mergeCell ref="A105:F105"/>
    <mergeCell ref="G105:Y105"/>
    <mergeCell ref="Z105:AD105"/>
    <mergeCell ref="AE105:AN105"/>
    <mergeCell ref="BE102:BL102"/>
    <mergeCell ref="A103:F103"/>
    <mergeCell ref="G103:BD103"/>
    <mergeCell ref="BE103:BL103"/>
    <mergeCell ref="A104:F104"/>
    <mergeCell ref="G104:Y104"/>
    <mergeCell ref="AW102:BD102"/>
    <mergeCell ref="BE115:BL115"/>
    <mergeCell ref="BE116:BL116"/>
    <mergeCell ref="AW120:BD120"/>
    <mergeCell ref="AO116:AV116"/>
    <mergeCell ref="AO117:AV117"/>
    <mergeCell ref="AO118:AV118"/>
    <mergeCell ref="AO120:AV120"/>
    <mergeCell ref="BE120:BL120"/>
    <mergeCell ref="BE118:BL118"/>
    <mergeCell ref="AW117:BD117"/>
    <mergeCell ref="Z117:AD117"/>
    <mergeCell ref="G118:Y118"/>
    <mergeCell ref="BE112:BL112"/>
    <mergeCell ref="BE119:BL119"/>
    <mergeCell ref="AW118:BD118"/>
    <mergeCell ref="AW113:BD113"/>
    <mergeCell ref="AW114:BD114"/>
    <mergeCell ref="AW115:BD115"/>
    <mergeCell ref="BE113:BL113"/>
    <mergeCell ref="BE114:BL114"/>
    <mergeCell ref="BE111:BL111"/>
    <mergeCell ref="BE117:BL117"/>
    <mergeCell ref="Z115:AD115"/>
    <mergeCell ref="Z116:AD116"/>
    <mergeCell ref="A113:F113"/>
    <mergeCell ref="AE118:AN118"/>
    <mergeCell ref="AE113:AN113"/>
    <mergeCell ref="AO113:AV113"/>
    <mergeCell ref="AO115:AV115"/>
    <mergeCell ref="AE117:AN117"/>
    <mergeCell ref="A65:C65"/>
    <mergeCell ref="D65:AN65"/>
    <mergeCell ref="AO65:AV65"/>
    <mergeCell ref="AO66:AV66"/>
    <mergeCell ref="BE65:BL65"/>
    <mergeCell ref="BE66:BL66"/>
    <mergeCell ref="A66:C66"/>
    <mergeCell ref="D66:AN66"/>
    <mergeCell ref="AO59:AV59"/>
    <mergeCell ref="AO60:AV60"/>
    <mergeCell ref="AW65:BD65"/>
    <mergeCell ref="AW66:BD66"/>
    <mergeCell ref="AO122:AV122"/>
    <mergeCell ref="AW122:BD122"/>
    <mergeCell ref="AO105:AV105"/>
    <mergeCell ref="AO100:AV100"/>
    <mergeCell ref="AW100:BD100"/>
    <mergeCell ref="AO110:AV110"/>
    <mergeCell ref="A77:C77"/>
    <mergeCell ref="D77:AN77"/>
    <mergeCell ref="AO77:AV77"/>
    <mergeCell ref="AW77:BD77"/>
    <mergeCell ref="Z120:AD120"/>
    <mergeCell ref="BE77:BL77"/>
    <mergeCell ref="A114:F114"/>
    <mergeCell ref="AE115:AN115"/>
    <mergeCell ref="A120:F120"/>
    <mergeCell ref="A119:F119"/>
    <mergeCell ref="G121:BD121"/>
    <mergeCell ref="BE121:BL121"/>
    <mergeCell ref="A122:F122"/>
    <mergeCell ref="G122:Y122"/>
    <mergeCell ref="G119:Y119"/>
    <mergeCell ref="Z119:AD119"/>
    <mergeCell ref="BE122:BL122"/>
    <mergeCell ref="AE120:AN120"/>
    <mergeCell ref="AE119:AN119"/>
    <mergeCell ref="AO119:AV119"/>
    <mergeCell ref="AE124:AN124"/>
    <mergeCell ref="AO124:AV124"/>
    <mergeCell ref="AW124:BD124"/>
    <mergeCell ref="G120:Y120"/>
    <mergeCell ref="A115:F115"/>
    <mergeCell ref="AW123:BD123"/>
    <mergeCell ref="A116:F116"/>
    <mergeCell ref="A117:F117"/>
    <mergeCell ref="A118:F118"/>
    <mergeCell ref="A121:F121"/>
    <mergeCell ref="A123:F123"/>
    <mergeCell ref="G123:Y123"/>
    <mergeCell ref="Z123:AD123"/>
    <mergeCell ref="AE123:AN123"/>
    <mergeCell ref="AO123:AV123"/>
    <mergeCell ref="Z122:AD122"/>
    <mergeCell ref="AE122:AN122"/>
    <mergeCell ref="BE123:BL123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Z124:AD124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BE130:BL130"/>
    <mergeCell ref="A130:F130"/>
    <mergeCell ref="G130:Y130"/>
    <mergeCell ref="Z130:AD130"/>
    <mergeCell ref="AE130:AN130"/>
    <mergeCell ref="AO130:AV130"/>
    <mergeCell ref="AW130:BD130"/>
  </mergeCells>
  <phoneticPr fontId="0" type="noConversion"/>
  <conditionalFormatting sqref="D67 G81:G132">
    <cfRule type="cellIs" dxfId="44" priority="423" stopIfTrue="1" operator="equal">
      <formula>#REF!</formula>
    </cfRule>
  </conditionalFormatting>
  <conditionalFormatting sqref="A81:F132">
    <cfRule type="cellIs" dxfId="43" priority="424" stopIfTrue="1" operator="equal">
      <formula>0</formula>
    </cfRule>
  </conditionalFormatting>
  <conditionalFormatting sqref="G110:G112 G99:G100 D49:D55 D65">
    <cfRule type="cellIs" dxfId="42" priority="596" stopIfTrue="1" operator="equal">
      <formula>#REF!</formula>
    </cfRule>
  </conditionalFormatting>
  <conditionalFormatting sqref="G82 G87 G107 G124">
    <cfRule type="cellIs" dxfId="41" priority="668" stopIfTrue="1" operator="equal">
      <formula>#REF!</formula>
    </cfRule>
  </conditionalFormatting>
  <conditionalFormatting sqref="G101 G97:G98 G89 G126">
    <cfRule type="cellIs" dxfId="40" priority="775" stopIfTrue="1" operator="equal">
      <formula>#REF!</formula>
    </cfRule>
  </conditionalFormatting>
  <conditionalFormatting sqref="G91 G88:G89 G128 G125:G126">
    <cfRule type="cellIs" dxfId="39" priority="840" stopIfTrue="1" operator="equal">
      <formula>#REF!</formula>
    </cfRule>
  </conditionalFormatting>
  <conditionalFormatting sqref="G88:G91 G125:G128">
    <cfRule type="cellIs" dxfId="38" priority="316" stopIfTrue="1" operator="equal">
      <formula>#REF!</formula>
    </cfRule>
  </conditionalFormatting>
  <conditionalFormatting sqref="D49:D55 D65">
    <cfRule type="cellIs" dxfId="37" priority="315" stopIfTrue="1" operator="equal">
      <formula>#REF!</formula>
    </cfRule>
  </conditionalFormatting>
  <conditionalFormatting sqref="G92 G129">
    <cfRule type="cellIs" dxfId="36" priority="293" stopIfTrue="1" operator="equal">
      <formula>#REF!</formula>
    </cfRule>
  </conditionalFormatting>
  <conditionalFormatting sqref="G85:G87 G105:G106">
    <cfRule type="cellIs" dxfId="35" priority="178" stopIfTrue="1" operator="equal">
      <formula>$G84</formula>
    </cfRule>
  </conditionalFormatting>
  <conditionalFormatting sqref="G87">
    <cfRule type="cellIs" dxfId="34" priority="177" stopIfTrue="1" operator="equal">
      <formula>$G85</formula>
    </cfRule>
  </conditionalFormatting>
  <conditionalFormatting sqref="G87">
    <cfRule type="cellIs" dxfId="33" priority="172" stopIfTrue="1" operator="equal">
      <formula>$G84</formula>
    </cfRule>
  </conditionalFormatting>
  <conditionalFormatting sqref="G92">
    <cfRule type="cellIs" dxfId="32" priority="170" stopIfTrue="1" operator="equal">
      <formula>$G85</formula>
    </cfRule>
  </conditionalFormatting>
  <conditionalFormatting sqref="G90">
    <cfRule type="cellIs" dxfId="31" priority="169" stopIfTrue="1" operator="equal">
      <formula>$G85</formula>
    </cfRule>
  </conditionalFormatting>
  <conditionalFormatting sqref="G83:G84">
    <cfRule type="cellIs" dxfId="30" priority="168" stopIfTrue="1" operator="equal">
      <formula>$G82</formula>
    </cfRule>
  </conditionalFormatting>
  <conditionalFormatting sqref="G86:L86">
    <cfRule type="cellIs" dxfId="29" priority="165" stopIfTrue="1" operator="equal">
      <formula>$G85</formula>
    </cfRule>
  </conditionalFormatting>
  <conditionalFormatting sqref="G86">
    <cfRule type="cellIs" dxfId="28" priority="164" stopIfTrue="1" operator="equal">
      <formula>$G84</formula>
    </cfRule>
  </conditionalFormatting>
  <conditionalFormatting sqref="G87">
    <cfRule type="cellIs" dxfId="27" priority="156" stopIfTrue="1" operator="equal">
      <formula>$G89</formula>
    </cfRule>
  </conditionalFormatting>
  <conditionalFormatting sqref="G89">
    <cfRule type="cellIs" dxfId="26" priority="154" stopIfTrue="1" operator="equal">
      <formula>$G82</formula>
    </cfRule>
  </conditionalFormatting>
  <conditionalFormatting sqref="G87">
    <cfRule type="cellIs" dxfId="25" priority="150" stopIfTrue="1" operator="equal">
      <formula>$G83</formula>
    </cfRule>
  </conditionalFormatting>
  <conditionalFormatting sqref="G110 G99">
    <cfRule type="cellIs" dxfId="24" priority="75" stopIfTrue="1" operator="equal">
      <formula>#REF!</formula>
    </cfRule>
  </conditionalFormatting>
  <conditionalFormatting sqref="G110 G99">
    <cfRule type="cellIs" dxfId="23" priority="73" stopIfTrue="1" operator="equal">
      <formula>#REF!</formula>
    </cfRule>
  </conditionalFormatting>
  <conditionalFormatting sqref="G96">
    <cfRule type="cellIs" dxfId="22" priority="71" stopIfTrue="1" operator="equal">
      <formula>$G94</formula>
    </cfRule>
  </conditionalFormatting>
  <conditionalFormatting sqref="G94:G95 H95:L95">
    <cfRule type="cellIs" dxfId="21" priority="69" stopIfTrue="1" operator="equal">
      <formula>$G93</formula>
    </cfRule>
  </conditionalFormatting>
  <conditionalFormatting sqref="G96:L96">
    <cfRule type="cellIs" dxfId="20" priority="68" stopIfTrue="1" operator="equal">
      <formula>$G95</formula>
    </cfRule>
  </conditionalFormatting>
  <conditionalFormatting sqref="G101">
    <cfRule type="cellIs" dxfId="19" priority="66" stopIfTrue="1" operator="equal">
      <formula>$G95</formula>
    </cfRule>
  </conditionalFormatting>
  <conditionalFormatting sqref="G97:G98">
    <cfRule type="cellIs" dxfId="18" priority="64" stopIfTrue="1" operator="equal">
      <formula>$G93</formula>
    </cfRule>
  </conditionalFormatting>
  <conditionalFormatting sqref="G100">
    <cfRule type="cellIs" dxfId="17" priority="63" stopIfTrue="1" operator="equal">
      <formula>$G96</formula>
    </cfRule>
  </conditionalFormatting>
  <conditionalFormatting sqref="G99">
    <cfRule type="cellIs" dxfId="16" priority="53" stopIfTrue="1" operator="equal">
      <formula>$G95</formula>
    </cfRule>
  </conditionalFormatting>
  <conditionalFormatting sqref="H104:L104 G103:G104">
    <cfRule type="cellIs" dxfId="15" priority="37" stopIfTrue="1" operator="equal">
      <formula>$G102</formula>
    </cfRule>
  </conditionalFormatting>
  <conditionalFormatting sqref="G108:G109">
    <cfRule type="cellIs" dxfId="14" priority="30" stopIfTrue="1" operator="equal">
      <formula>$G102</formula>
    </cfRule>
  </conditionalFormatting>
  <conditionalFormatting sqref="G108:G109">
    <cfRule type="cellIs" dxfId="13" priority="885" stopIfTrue="1" operator="equal">
      <formula>$G98</formula>
    </cfRule>
  </conditionalFormatting>
  <conditionalFormatting sqref="G111:G112">
    <cfRule type="cellIs" dxfId="12" priority="22" stopIfTrue="1" operator="equal">
      <formula>$G104</formula>
    </cfRule>
  </conditionalFormatting>
  <conditionalFormatting sqref="G110">
    <cfRule type="cellIs" dxfId="11" priority="21" stopIfTrue="1" operator="equal">
      <formula>$G102</formula>
    </cfRule>
  </conditionalFormatting>
  <conditionalFormatting sqref="G122:G124">
    <cfRule type="cellIs" dxfId="10" priority="11" stopIfTrue="1" operator="equal">
      <formula>$G121</formula>
    </cfRule>
  </conditionalFormatting>
  <conditionalFormatting sqref="G124">
    <cfRule type="cellIs" dxfId="9" priority="10" stopIfTrue="1" operator="equal">
      <formula>$G122</formula>
    </cfRule>
  </conditionalFormatting>
  <conditionalFormatting sqref="G124">
    <cfRule type="cellIs" dxfId="8" priority="9" stopIfTrue="1" operator="equal">
      <formula>$G121</formula>
    </cfRule>
  </conditionalFormatting>
  <conditionalFormatting sqref="G129">
    <cfRule type="cellIs" dxfId="7" priority="8" stopIfTrue="1" operator="equal">
      <formula>$G122</formula>
    </cfRule>
  </conditionalFormatting>
  <conditionalFormatting sqref="G127">
    <cfRule type="cellIs" dxfId="6" priority="7" stopIfTrue="1" operator="equal">
      <formula>$G122</formula>
    </cfRule>
  </conditionalFormatting>
  <conditionalFormatting sqref="G121">
    <cfRule type="cellIs" dxfId="5" priority="6" stopIfTrue="1" operator="equal">
      <formula>$G120</formula>
    </cfRule>
  </conditionalFormatting>
  <conditionalFormatting sqref="G123:L123">
    <cfRule type="cellIs" dxfId="4" priority="5" stopIfTrue="1" operator="equal">
      <formula>$G122</formula>
    </cfRule>
  </conditionalFormatting>
  <conditionalFormatting sqref="G123">
    <cfRule type="cellIs" dxfId="3" priority="4" stopIfTrue="1" operator="equal">
      <formula>$G121</formula>
    </cfRule>
  </conditionalFormatting>
  <conditionalFormatting sqref="G124">
    <cfRule type="cellIs" dxfId="2" priority="3" stopIfTrue="1" operator="equal">
      <formula>$G126</formula>
    </cfRule>
  </conditionalFormatting>
  <conditionalFormatting sqref="G126">
    <cfRule type="cellIs" dxfId="1" priority="2" stopIfTrue="1" operator="equal">
      <formula>$G119</formula>
    </cfRule>
  </conditionalFormatting>
  <conditionalFormatting sqref="G124">
    <cfRule type="cellIs" dxfId="0" priority="1" stopIfTrue="1" operator="equal">
      <formula>$G120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4" manualBreakCount="4">
    <brk id="39" max="64" man="1"/>
    <brk id="74" max="64" man="1"/>
    <brk id="105" max="64" man="1"/>
    <brk id="12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2024-08-16T11:59:45Z</cp:lastPrinted>
  <dcterms:created xsi:type="dcterms:W3CDTF">2016-08-15T09:54:21Z</dcterms:created>
  <dcterms:modified xsi:type="dcterms:W3CDTF">2024-08-23T09:39:01Z</dcterms:modified>
</cp:coreProperties>
</file>