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411\УКІ паспорт\"/>
    </mc:Choice>
  </mc:AlternateContent>
  <bookViews>
    <workbookView xWindow="480" yWindow="135" windowWidth="20730" windowHeight="11760"/>
  </bookViews>
  <sheets>
    <sheet name="1417670" sheetId="2" r:id="rId1"/>
  </sheets>
  <definedNames>
    <definedName name="_xlnm.Print_Area" localSheetId="0">'1417670'!$A$1:$BM$156</definedName>
  </definedNames>
  <calcPr calcId="152511"/>
</workbook>
</file>

<file path=xl/calcChain.xml><?xml version="1.0" encoding="utf-8"?>
<calcChain xmlns="http://schemas.openxmlformats.org/spreadsheetml/2006/main">
  <c r="AW120" i="2" l="1"/>
  <c r="AW102" i="2"/>
  <c r="BE102" i="2" s="1"/>
  <c r="AW121" i="2"/>
  <c r="BE121" i="2" s="1"/>
  <c r="AW60" i="2"/>
  <c r="AW54" i="2"/>
  <c r="AW52" i="2" s="1"/>
  <c r="AW78" i="2" s="1"/>
  <c r="AW53" i="2"/>
  <c r="AW63" i="2"/>
  <c r="AW57" i="2"/>
  <c r="AW68" i="2"/>
  <c r="AW81" i="2" s="1"/>
  <c r="BE81" i="2" s="1"/>
  <c r="AW56" i="2"/>
  <c r="AW79" i="2" s="1"/>
  <c r="BE79" i="2" s="1"/>
  <c r="A154" i="2"/>
  <c r="AW123" i="2"/>
  <c r="AW138" i="2"/>
  <c r="AW137" i="2" s="1"/>
  <c r="BD144" i="2"/>
  <c r="BC144" i="2"/>
  <c r="BB144" i="2"/>
  <c r="BA144" i="2"/>
  <c r="AZ144" i="2"/>
  <c r="AY144" i="2"/>
  <c r="AX144" i="2"/>
  <c r="BE140" i="2"/>
  <c r="BE69" i="2"/>
  <c r="BE63" i="2"/>
  <c r="AW109" i="2"/>
  <c r="AW128" i="2"/>
  <c r="AW132" i="2"/>
  <c r="BE132" i="2" s="1"/>
  <c r="BD134" i="2"/>
  <c r="BC134" i="2"/>
  <c r="BB134" i="2"/>
  <c r="BA134" i="2"/>
  <c r="AZ134" i="2"/>
  <c r="AY134" i="2"/>
  <c r="AX134" i="2"/>
  <c r="BE130" i="2"/>
  <c r="BE67" i="2"/>
  <c r="AW66" i="2"/>
  <c r="AW80" i="2" s="1"/>
  <c r="BE80" i="2" s="1"/>
  <c r="BE123" i="2"/>
  <c r="AW112" i="2"/>
  <c r="BE112" i="2"/>
  <c r="AW113" i="2"/>
  <c r="BE113" i="2" s="1"/>
  <c r="BE62" i="2"/>
  <c r="BE64" i="2"/>
  <c r="BE65" i="2"/>
  <c r="AW118" i="2"/>
  <c r="BE118" i="2" s="1"/>
  <c r="BE120" i="2"/>
  <c r="AW119" i="2"/>
  <c r="BE119" i="2" s="1"/>
  <c r="AW122" i="2"/>
  <c r="BE122" i="2"/>
  <c r="BD124" i="2"/>
  <c r="BC124" i="2"/>
  <c r="BB124" i="2"/>
  <c r="BA124" i="2"/>
  <c r="AZ124" i="2"/>
  <c r="AY124" i="2"/>
  <c r="AX124" i="2"/>
  <c r="BD106" i="2"/>
  <c r="BC106" i="2"/>
  <c r="BB106" i="2"/>
  <c r="BA106" i="2"/>
  <c r="AZ106" i="2"/>
  <c r="AY106" i="2"/>
  <c r="AX106" i="2"/>
  <c r="BE58" i="2"/>
  <c r="BE59" i="2"/>
  <c r="BE61" i="2"/>
  <c r="BE55" i="2"/>
  <c r="BE51" i="2"/>
  <c r="BE50" i="2" s="1"/>
  <c r="AW77" i="2"/>
  <c r="AW91" i="2"/>
  <c r="BE91" i="2" s="1"/>
  <c r="AW50" i="2"/>
  <c r="BE93" i="2"/>
  <c r="AX97" i="2"/>
  <c r="AY97" i="2"/>
  <c r="AZ97" i="2"/>
  <c r="BA97" i="2"/>
  <c r="BB97" i="2"/>
  <c r="BC97" i="2"/>
  <c r="BD97" i="2"/>
  <c r="AW90" i="2"/>
  <c r="AW97" i="2" s="1"/>
  <c r="BE97" i="2" s="1"/>
  <c r="BE53" i="2"/>
  <c r="BE57" i="2"/>
  <c r="AW110" i="2"/>
  <c r="AW116" i="2" s="1"/>
  <c r="BE116" i="2" s="1"/>
  <c r="BE66" i="2"/>
  <c r="BE128" i="2"/>
  <c r="AW127" i="2"/>
  <c r="BE127" i="2" s="1"/>
  <c r="BE77" i="2"/>
  <c r="BE109" i="2"/>
  <c r="AW115" i="2"/>
  <c r="BE115" i="2" s="1"/>
  <c r="AW95" i="2"/>
  <c r="BE95" i="2" s="1"/>
  <c r="BE60" i="2"/>
  <c r="BE56" i="2"/>
  <c r="BE90" i="2" l="1"/>
  <c r="AW134" i="2"/>
  <c r="BE134" i="2" s="1"/>
  <c r="BE138" i="2"/>
  <c r="BE110" i="2"/>
  <c r="AW144" i="2"/>
  <c r="BE144" i="2" s="1"/>
  <c r="BE137" i="2"/>
  <c r="BE78" i="2"/>
  <c r="AW82" i="2"/>
  <c r="BE82" i="2" s="1"/>
  <c r="AW70" i="2"/>
  <c r="BE54" i="2"/>
  <c r="BE52" i="2" s="1"/>
  <c r="AW124" i="2"/>
  <c r="BE124" i="2" s="1"/>
  <c r="AW100" i="2"/>
  <c r="AW142" i="2"/>
  <c r="BE142" i="2" s="1"/>
  <c r="BE68" i="2"/>
  <c r="BE70" i="2" l="1"/>
  <c r="I23" i="2"/>
  <c r="U22" i="2" s="1"/>
  <c r="BE100" i="2"/>
  <c r="AW104" i="2"/>
  <c r="BE104" i="2" s="1"/>
  <c r="AW106" i="2"/>
  <c r="BE106" i="2" s="1"/>
</calcChain>
</file>

<file path=xl/sharedStrings.xml><?xml version="1.0" encoding="utf-8"?>
<sst xmlns="http://schemas.openxmlformats.org/spreadsheetml/2006/main" count="252" uniqueCount="153">
  <si>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</si>
  <si>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</si>
  <si>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</si>
  <si>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</si>
  <si>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</si>
  <si>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</si>
  <si>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</si>
  <si>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</si>
  <si>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</si>
  <si>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</si>
  <si>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</si>
  <si>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</si>
  <si>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</si>
  <si>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</si>
  <si>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</si>
  <si>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</si>
  <si>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</si>
  <si>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</si>
  <si>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</si>
  <si>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</si>
  <si>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</si>
  <si>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</si>
  <si>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</si>
  <si>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</si>
  <si>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</si>
  <si>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</si>
  <si>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</si>
  <si>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</si>
  <si>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</si>
  <si>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</si>
  <si>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</si>
  <si>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</si>
  <si>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</si>
  <si>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</si>
  <si>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</si>
  <si>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</si>
  <si>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</si>
  <si>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</si>
  <si>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</si>
  <si>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</si>
  <si>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</si>
  <si>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</si>
  <si>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</si>
  <si>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</si>
  <si>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</si>
  <si>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сталого функціонування комунальних підприємств та надання послуг населенню</t>
  </si>
  <si>
    <t>УСЬОГО</t>
  </si>
  <si>
    <t>затрат</t>
  </si>
  <si>
    <t>грн.</t>
  </si>
  <si>
    <t>якості</t>
  </si>
  <si>
    <t>відс.</t>
  </si>
  <si>
    <t>Підтримка підприємств  комунальної форми власності</t>
  </si>
  <si>
    <t>Фінансове управління Хмельницької міської ради</t>
  </si>
  <si>
    <t>03356163</t>
  </si>
  <si>
    <t>7670</t>
  </si>
  <si>
    <t>0490</t>
  </si>
  <si>
    <t>Управління комунальної інфраструктури Хмельницької міської ради</t>
  </si>
  <si>
    <t xml:space="preserve">співвідношення суми поповнення статутного капіталу до розміру статутного капіталу на початок року </t>
  </si>
  <si>
    <t>розрахунково</t>
  </si>
  <si>
    <t>гривень</t>
  </si>
  <si>
    <t>ефективності</t>
  </si>
  <si>
    <t>рішення сесії міської ради</t>
  </si>
  <si>
    <t>од.</t>
  </si>
  <si>
    <t>Наказ</t>
  </si>
  <si>
    <t>лист-звернення</t>
  </si>
  <si>
    <t>обсяг видатків, в т. ч.:</t>
  </si>
  <si>
    <t>(Власне ім'я, ПРІЗВИЩЕ)</t>
  </si>
  <si>
    <t xml:space="preserve">Внески до статутного капіталу Хмельницького комунального підприємства "Спецкомунтранс" </t>
  </si>
  <si>
    <t xml:space="preserve">продукту </t>
  </si>
  <si>
    <t>грн</t>
  </si>
  <si>
    <t>2256400000</t>
  </si>
  <si>
    <t xml:space="preserve">обсяг видатків на розробку проекту  на нове будівництво  каналізаційного колектору </t>
  </si>
  <si>
    <t xml:space="preserve">Завдання 1. Поповнення статутного капіталу для функціонування Хмельницького комунального підприємства "Спецкомунтранс" 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</si>
  <si>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</si>
  <si>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</si>
  <si>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Сергій ЯМЧУК</t>
  </si>
  <si>
    <t>Начальник фінансового управління</t>
  </si>
  <si>
    <t>бюджетної програми місцевого бюджету на 2024  рік</t>
  </si>
  <si>
    <t>Програма підтримки та розвитку Хмельницького комунального підприємства «Спецкомунтранс» на 2023 – 2027 роки (із змінами)</t>
  </si>
  <si>
    <t>кількість проектів, які планується розробити</t>
  </si>
  <si>
    <t xml:space="preserve">витрати спрямовані на розробку 1 проекту на нове будівництво каналізаційного колектору </t>
  </si>
  <si>
    <t xml:space="preserve">Завдання 2. Поповнення статутного капіталу для функціонування спеціалізованого комунального підприємства "Хмельницька міська ритуальна служба" </t>
  </si>
  <si>
    <t>Завдання 3. Поповнення статутного капіталу для функціонування міського комунального підприємства  "Хмельницькводоканал"</t>
  </si>
  <si>
    <t>Нове будівництво поминальної  колумбарної стінки Героїв російсько-української війни на кладовищі Ракове на вул. Народної Волі, 17/1 в м. Хмельницькому</t>
  </si>
  <si>
    <t>Виконання робіт з розробки проекту "Нове будівництво каналізаційного колектору Хмельницького полігону ТПВ за адресою м. Хмельницький, проспект Миру, 7</t>
  </si>
  <si>
    <t>1.1</t>
  </si>
  <si>
    <t>2.1</t>
  </si>
  <si>
    <t>2.2</t>
  </si>
  <si>
    <t>2.3</t>
  </si>
  <si>
    <t>Капітальний ремонт покриття пішохідних доріжок на Алеї Слави (сектор 2) кладовища в мікрорайоні "Ракове" за адресою: вул. Народної Волі, 17/1 в м. Хмельницькому</t>
  </si>
  <si>
    <t>Капітальний ремонт об'єкту благоустрою (кладовище) із встановленням громадської вбиральні (модульного типу)  розташованого за адресою: вул. Народної Волі, 17/1 в м. Хмельницькому</t>
  </si>
  <si>
    <t xml:space="preserve">Внески до статутного капіталу  спеціалізованого комунального підприємства "Хмельницька міська ритуальна служба" </t>
  </si>
  <si>
    <t>Будівництво ділянки водопроводу діам. 315 мм по вул. К. Степанкова в м. Хмельницький</t>
  </si>
  <si>
    <t xml:space="preserve">Реконструкція самопливного каналізаційного колектора діам.800 мм від ж.б.№203 до колодязя №551а по вул. Проскурівського підпілля в м.Хмельницький </t>
  </si>
  <si>
    <t>Реконструкція напірного каналізаційного колектора діаметром 225 мм від КНС-22, вул. Кам`янецька, 134/1Д в м. Хмельницький</t>
  </si>
  <si>
    <t xml:space="preserve">Реконструкція самопливного каналізаційного колектора від буд. №4А по  вул. Свободи до буд.№20/2 по вул. Зарічанській в м. Хмельницький </t>
  </si>
  <si>
    <t xml:space="preserve">Реконструкція ділянки каналізаційної мережі від ж.б. № 3 та № 3/1 по вул. Січових Стрільців з переходом даної вулиці в м. Хмельницькому </t>
  </si>
  <si>
    <t>3.1</t>
  </si>
  <si>
    <t>3.2</t>
  </si>
  <si>
    <t>3.3</t>
  </si>
  <si>
    <t>3.4</t>
  </si>
  <si>
    <t>3.5</t>
  </si>
  <si>
    <t>Програма підтримки і розвитку міського комунального підприємства «Хмельницькводоканал» на 2023-2027 роки (із змінами)</t>
  </si>
  <si>
    <t>продукту</t>
  </si>
  <si>
    <t>обсяг видатків на виконання робіт з будівництва ділянки водопроводу та реконструкції ділянки каналізаційної мережі, самопливного каналізаційного колектора</t>
  </si>
  <si>
    <t>зведений кошторисний розрахунок</t>
  </si>
  <si>
    <t>кількість об'єктів, на яких планується здійснити будівництво ділянки водопроводу та реконструкцію каналізаційної мережі, самопливного каналізаційного колектора</t>
  </si>
  <si>
    <t xml:space="preserve">середні витрати на будівництво ділянки водопроводу та реконструкцію каналізаційної мережі, самопливного каналізаційного колектора на 1 об'єкті </t>
  </si>
  <si>
    <t>Внески до статутного капіталу суб`єктів господарювання</t>
  </si>
  <si>
    <t>кількість об'єктів, які планується побудувати та відремонтувати</t>
  </si>
  <si>
    <t>обсяг видатків на нове будівництво поминальної колумбарної стінки та капітальний ремонт об'єктів</t>
  </si>
  <si>
    <t>Завдання 3. Поповнення статутного капіталу для функціонування міського комунального підприємства "Хмельницькводоканал"</t>
  </si>
  <si>
    <t>Завдання 2. Поповнення статутного капіталу для функціонування спеціалізованого комунального підприємства "Хмельницька міська ритуальна служба"</t>
  </si>
  <si>
    <t>рівень готовності об'єкту - будівництво ділянки водопроводу діаметром 315 мм по вул. К. Степанкова в м. Хмельницький</t>
  </si>
  <si>
    <t xml:space="preserve">рівень готовності об'єкту -  реконструкція самопливного каналізаційного колектора діам.800 мм від ж.б.№203 до колодязя №551а по вул. Проскурівського підпілля в м.Хмельницький </t>
  </si>
  <si>
    <t xml:space="preserve">рівень готовності об'єкту -  реконструкція напірного каналізаційного колектора  діаметром 225 мм від КНС-22, вул. Кам'янецька, 134/1Д в м. Хмельницький </t>
  </si>
  <si>
    <t xml:space="preserve">рівень готовності об'єкту - реконструкція самопливного каналізаційного колектора від буд. №4А по  вул. Свободи до буд.№20/2 по вул. Зарічанській в м. Хмельницький </t>
  </si>
  <si>
    <t xml:space="preserve">рівень готовності об'єкту -  реконструкція ділянки каналізаційної мережі від ж.б. № 3 та № 3/1 по вул. Січових Стрільців з переходом даної вулиці в м. Хмельницькому </t>
  </si>
  <si>
    <t>середні витрати на будівництво, капітальний ремонт 1 об'єкту</t>
  </si>
  <si>
    <t>3.6</t>
  </si>
  <si>
    <t>3.7</t>
  </si>
  <si>
    <t>3.8</t>
  </si>
  <si>
    <t>3.9</t>
  </si>
  <si>
    <t>Будівництво вуличних мереж каналізації по пров. Північному в м. Хмельницький</t>
  </si>
  <si>
    <t xml:space="preserve">Придбання засувки шиберної, чавунної, фланцевої діаметром 1000 мм </t>
  </si>
  <si>
    <t xml:space="preserve">Придбання клапанів зворотньо-поворотного типу, чавунних з важелем та противагою DN 500 PN 16 </t>
  </si>
  <si>
    <t xml:space="preserve">Придбання засувок шиберного типу, чавунних, фланцевих DN 500 PN 10 зі штурвалом </t>
  </si>
  <si>
    <t xml:space="preserve">обсяг видатків на придбання  матеріалів, необхідних для виконання робіт з ремонту мереж водопостачання та водовідведення </t>
  </si>
  <si>
    <t xml:space="preserve">комерційна пропозиція </t>
  </si>
  <si>
    <t xml:space="preserve">кількість матеріалів, необхідних для виконання робіт з ремонту мереж водопостачання та водовідведення, які планується придбати </t>
  </si>
  <si>
    <t xml:space="preserve">середні витрати на придбання 1 од. матеріалів, необхідних для виконання робіт з ремонту мереж водопостачання та водовідведення </t>
  </si>
  <si>
    <t>рівень готовності об'єкту - будівництво вуличних мереж каналізації по пров. Північному в м. Хмельницький</t>
  </si>
  <si>
    <t>Програма підтримки і розвитку спеціалізованого комунального підприємства «Хмельницька міська ритуальна служба» на 2023-2027 роки (із змінами)</t>
  </si>
  <si>
    <t xml:space="preserve">Завдання 4. Поповнення статутного капіталу для функціонування комунального підприємства  по зеленому будівництву і благоустрою міста </t>
  </si>
  <si>
    <t>4.1</t>
  </si>
  <si>
    <t>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2023 - 2027 роки (із змінами)</t>
  </si>
  <si>
    <t xml:space="preserve">Внески до статутного капіталу комунального підприємства по зеленому будівництву і благоустрою міста </t>
  </si>
  <si>
    <t>Виготовлення науково-проектної документації на об'єкт "Реставрація пам'ятки монументального мистецтва місцевого значення  - Пам'ятник Б. Хмельницькому, охоронний № 23, за адресою м. Хмсельницький, вул. Проскурівська, 90"</t>
  </si>
  <si>
    <t>обсяг видатків на виготовлення науково-проектної документації "Реконструкція пам'ятки монументального мистецтва місцевого значення  - памятник Б. Хмельницькому, охоронний № 23, розташований по вул. Проскурівській, 90,  в м. Хмельницькому"</t>
  </si>
  <si>
    <t xml:space="preserve">кількість науково-проектної документації, яку планується виготовити </t>
  </si>
  <si>
    <t xml:space="preserve">витрати  на виготовлення 1 науково-проектної документації </t>
  </si>
  <si>
    <t>Внески до статутного капіталу комунального підприємства по будівництву, ремонту та експлуатації доріг</t>
  </si>
  <si>
    <t>5</t>
  </si>
  <si>
    <t>5.1</t>
  </si>
  <si>
    <t>Завдання 5. Поповнення статутного капіталу для функціонування комунального підприємства по будівництву, ремонту та експлуатації доріг</t>
  </si>
  <si>
    <t>Внески до статутного капіталу міського комунального підприємства "Хмельницькводоканал"</t>
  </si>
  <si>
    <t xml:space="preserve"> – водовипуск.</t>
  </si>
  <si>
    <t xml:space="preserve">Будівництво дощоприймача на колекторі зливової каналізації за адресою вул. Кармелюка 5-А в м. Хмельницькому. Коригування Черга 1 – водовипуск.
</t>
  </si>
  <si>
    <t>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</t>
  </si>
  <si>
    <t>обсяг видатків на будівництво дощоприймача на колекторі зливової каналізації за адресою вул. Кармелюка 5-А в м. Хмельницькому. Коригування Черга 1 – водовипуск</t>
  </si>
  <si>
    <t xml:space="preserve">витрати на будівництво 1 дощоприймача на колекторі зливової каналізації </t>
  </si>
  <si>
    <t xml:space="preserve">кількість об'єктів, які планується побудувати </t>
  </si>
  <si>
    <t xml:space="preserve"> 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та розвитку Хмельницького комунального підприємства "Спецкомунтранс" на 2023 – 2027 роки (із змінами), Програма підтримки і розвитку спеціалізованого комунального підприємства "Хмельницька міська ритуальна служба" на 2023-2027 роки (із змінами), Програма підтримки і розвитку міського комунального підприємства «Хмельницькводоканал» на 2023-2027 роки (із змінами), 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2023 - 2027 роки (із змінами), 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роки, 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рік", рішення сесії Хмельницької міської ради від 16.08.2024 року № 6  "Про внесення змін до бюджету Хмельницької міської територіальної громади на 2024 рік", рішення сесії Хмельницької міської ради від  17.10.2024 року № 3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</si>
</sst>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6" fillId="0" borderId="0"/>
    <xf numFmtId="0" fontId="21" fillId="0" borderId="0"/>
    <xf numFmtId="0" fontId="24" fillId="0" borderId="0"/>
    <xf numFmtId="0" fontId="21" fillId="0" borderId="0"/>
    <xf numFmtId="0" fontId="24" fillId="0" borderId="0"/>
  </cellStyleXfs>
  <cellXfs count="204">
    <xf numFmtId="0" fontId="0" fillId="0" borderId="0" xfId="0"/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25" fillId="0" borderId="0" xfId="0" applyFont="1"/>
    <xf numFmtId="0" fontId="26" fillId="0" borderId="0" xfId="0" applyFont="1"/>
    <xf numFmtId="4" fontId="3" fillId="3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2" fontId="22" fillId="4" borderId="5" xfId="0" applyNumberFormat="1" applyFont="1" applyFill="1" applyBorder="1" applyAlignment="1">
      <alignment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74" fontId="3" fillId="0" borderId="6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2" fontId="22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0" fontId="4" fillId="0" borderId="3" xfId="4" applyFont="1" applyBorder="1" applyAlignment="1">
      <alignment vertical="center" wrapText="1"/>
    </xf>
    <xf numFmtId="0" fontId="4" fillId="0" borderId="4" xfId="4" applyFont="1" applyBorder="1" applyAlignment="1">
      <alignment vertical="center" wrapText="1"/>
    </xf>
    <xf numFmtId="0" fontId="4" fillId="0" borderId="5" xfId="4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3" fillId="0" borderId="3" xfId="1" applyNumberFormat="1" applyFont="1" applyFill="1" applyBorder="1" applyAlignment="1">
      <alignment vertical="center" wrapText="1"/>
    </xf>
    <xf numFmtId="49" fontId="3" fillId="0" borderId="4" xfId="1" applyNumberFormat="1" applyFont="1" applyFill="1" applyBorder="1" applyAlignment="1">
      <alignment vertical="center" wrapText="1"/>
    </xf>
    <xf numFmtId="49" fontId="3" fillId="0" borderId="5" xfId="1" applyNumberFormat="1" applyFont="1" applyFill="1" applyBorder="1" applyAlignment="1">
      <alignment vertical="center" wrapText="1"/>
    </xf>
    <xf numFmtId="0" fontId="4" fillId="0" borderId="6" xfId="0" applyNumberFormat="1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11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" fontId="10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0" fontId="3" fillId="0" borderId="2" xfId="0" quotePrefix="1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2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49" fontId="23" fillId="0" borderId="6" xfId="0" applyNumberFormat="1" applyFont="1" applyBorder="1" applyAlignment="1">
      <alignment horizontal="center" vertical="center" wrapText="1"/>
    </xf>
    <xf numFmtId="0" fontId="4" fillId="0" borderId="6" xfId="4" applyFont="1" applyBorder="1" applyAlignment="1">
      <alignment vertical="center" wrapText="1"/>
    </xf>
    <xf numFmtId="0" fontId="3" fillId="0" borderId="6" xfId="4" applyFont="1" applyBorder="1" applyAlignment="1">
      <alignment vertical="center" wrapText="1"/>
    </xf>
    <xf numFmtId="0" fontId="3" fillId="0" borderId="3" xfId="4" applyFont="1" applyBorder="1" applyAlignment="1">
      <alignment vertical="center" wrapText="1"/>
    </xf>
    <xf numFmtId="0" fontId="3" fillId="0" borderId="4" xfId="4" applyFont="1" applyBorder="1" applyAlignment="1">
      <alignment vertical="center" wrapText="1"/>
    </xf>
    <xf numFmtId="0" fontId="3" fillId="0" borderId="5" xfId="4" applyFont="1" applyBorder="1" applyAlignment="1">
      <alignment vertical="center" wrapText="1"/>
    </xf>
    <xf numFmtId="0" fontId="3" fillId="0" borderId="3" xfId="5" applyFont="1" applyBorder="1" applyAlignment="1">
      <alignment horizontal="left" vertical="center" wrapText="1"/>
    </xf>
    <xf numFmtId="0" fontId="3" fillId="0" borderId="4" xfId="5" applyFont="1" applyBorder="1" applyAlignment="1">
      <alignment horizontal="left" vertical="center" wrapText="1"/>
    </xf>
    <xf numFmtId="0" fontId="3" fillId="0" borderId="5" xfId="5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left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49" fontId="3" fillId="0" borderId="5" xfId="1" applyNumberFormat="1" applyFont="1" applyFill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  <xf numFmtId="0" fontId="3" fillId="3" borderId="3" xfId="0" applyNumberFormat="1" applyFont="1" applyFill="1" applyBorder="1" applyAlignment="1">
      <alignment vertical="center" wrapText="1"/>
    </xf>
    <xf numFmtId="0" fontId="3" fillId="3" borderId="4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2" fontId="22" fillId="0" borderId="3" xfId="0" applyNumberFormat="1" applyFont="1" applyFill="1" applyBorder="1" applyAlignment="1">
      <alignment horizontal="center" vertical="center"/>
    </xf>
    <xf numFmtId="2" fontId="22" fillId="0" borderId="4" xfId="0" applyNumberFormat="1" applyFont="1" applyFill="1" applyBorder="1" applyAlignment="1">
      <alignment horizontal="center" vertical="center"/>
    </xf>
    <xf numFmtId="2" fontId="22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4" fontId="3" fillId="0" borderId="6" xfId="0" applyNumberFormat="1" applyFont="1" applyFill="1" applyBorder="1" applyAlignment="1">
      <alignment horizontal="center" vertical="center" wrapText="1"/>
    </xf>
  </cellXfs>
  <cellStyles count="6">
    <cellStyle name="Звичайний" xfId="0" builtinId="0"/>
    <cellStyle name="Звичайний 2 2" xfId="1"/>
    <cellStyle name="Звичайний 21 2 3 2" xfId="2"/>
    <cellStyle name="Звичайний 21 2 3 2 3" xfId="3"/>
    <cellStyle name="Звичайний 21 2 3 2 3 2 2" xfId="4"/>
    <cellStyle name="Звичайний 21 2 3 2 3 2 2 2" xfId="5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56"/>
  <sheetViews>
    <sheetView tabSelected="1" view="pageBreakPreview" zoomScaleNormal="100" zoomScaleSheetLayoutView="100" workbookViewId="0">
      <selection activeCell="BP118" sqref="BP118"/>
    </sheetView>
  </sheetViews>
  <sheetFormatPr defaultRowHeight="12.75" x14ac:dyDescent="0.2"/>
  <cols>
    <col min="1" max="20" width="2.85546875" style="1" customWidth="1"/>
    <col min="21" max="21" width="4.7109375" style="1" customWidth="1"/>
    <col min="22" max="27" width="2.85546875" style="1" customWidth="1"/>
    <col min="28" max="28" width="3.5703125" style="1" customWidth="1"/>
    <col min="29" max="38" width="3.28515625" style="1" customWidth="1"/>
    <col min="39" max="39" width="4.28515625" style="1" customWidth="1"/>
    <col min="40" max="40" width="3.28515625" style="1" customWidth="1"/>
    <col min="41" max="54" width="2.85546875" style="1" customWidth="1"/>
    <col min="55" max="55" width="3.5703125" style="1" customWidth="1"/>
    <col min="56" max="65" width="2.85546875" style="1" customWidth="1"/>
    <col min="66" max="67" width="3" style="1" customWidth="1"/>
    <col min="68" max="68" width="7.5703125" style="1" customWidth="1"/>
    <col min="69" max="69" width="3" style="1" customWidth="1"/>
    <col min="70" max="70" width="7.85546875" style="1" customWidth="1"/>
    <col min="71" max="71" width="3" style="1" customWidth="1"/>
    <col min="72" max="72" width="5.28515625" style="1" hidden="1" customWidth="1"/>
    <col min="73" max="16384" width="9.140625" style="1"/>
  </cols>
  <sheetData>
    <row r="1" spans="1:71" ht="36" customHeight="1" x14ac:dyDescent="0.2">
      <c r="AO1" s="131" t="s">
        <v>18</v>
      </c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</row>
    <row r="2" spans="1:71" ht="15.95" customHeight="1" x14ac:dyDescent="0.2">
      <c r="AO2" s="130" t="s">
        <v>0</v>
      </c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</row>
    <row r="3" spans="1:71" ht="15" customHeight="1" x14ac:dyDescent="0.2">
      <c r="AO3" s="138" t="s">
        <v>63</v>
      </c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spans="1:71" ht="23.25" customHeight="1" x14ac:dyDescent="0.25">
      <c r="AO4" s="133" t="s">
        <v>56</v>
      </c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</row>
    <row r="5" spans="1:71" x14ac:dyDescent="0.2">
      <c r="AO5" s="137" t="s">
        <v>6</v>
      </c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71" ht="7.5" customHeight="1" x14ac:dyDescent="0.2"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</row>
    <row r="7" spans="1:71" ht="12.75" customHeight="1" x14ac:dyDescent="0.2">
      <c r="AO7" s="134">
        <v>45596</v>
      </c>
      <c r="AP7" s="135"/>
      <c r="AQ7" s="135"/>
      <c r="AR7" s="135"/>
      <c r="AS7" s="135"/>
      <c r="AT7" s="135"/>
      <c r="AU7" s="135"/>
      <c r="AV7" s="1" t="s">
        <v>44</v>
      </c>
      <c r="AW7" s="145">
        <v>254</v>
      </c>
      <c r="AX7" s="145"/>
      <c r="AY7" s="145"/>
      <c r="AZ7" s="145"/>
      <c r="BA7" s="145"/>
      <c r="BB7" s="145"/>
      <c r="BC7" s="145"/>
      <c r="BD7" s="145"/>
      <c r="BE7" s="145"/>
      <c r="BF7" s="145"/>
    </row>
    <row r="8" spans="1:71" ht="8.25" customHeight="1" x14ac:dyDescent="0.2">
      <c r="AO8" s="27"/>
      <c r="AP8" s="27"/>
      <c r="AQ8" s="27"/>
      <c r="AR8" s="27"/>
      <c r="AS8" s="27"/>
      <c r="AT8" s="27"/>
      <c r="AU8" s="27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71" ht="8.25" customHeight="1" x14ac:dyDescent="0.2"/>
    <row r="10" spans="1:71" ht="15.75" customHeight="1" x14ac:dyDescent="0.2">
      <c r="A10" s="136" t="s">
        <v>7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</row>
    <row r="11" spans="1:71" ht="15.75" customHeight="1" x14ac:dyDescent="0.2">
      <c r="A11" s="136" t="s">
        <v>77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</row>
    <row r="12" spans="1:71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1" customFormat="1" ht="18.75" customHeight="1" x14ac:dyDescent="0.2">
      <c r="A13" s="16" t="s">
        <v>34</v>
      </c>
      <c r="B13" s="124">
        <v>1400000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41"/>
      <c r="N13" s="129" t="s">
        <v>56</v>
      </c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42"/>
      <c r="AU13" s="124" t="s">
        <v>53</v>
      </c>
      <c r="AV13" s="125"/>
      <c r="AW13" s="125"/>
      <c r="AX13" s="125"/>
      <c r="AY13" s="125"/>
      <c r="AZ13" s="125"/>
      <c r="BA13" s="125"/>
      <c r="BB13" s="1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</row>
    <row r="14" spans="1:71" customFormat="1" ht="24" customHeight="1" x14ac:dyDescent="0.2">
      <c r="A14" s="24"/>
      <c r="B14" s="126" t="s">
        <v>37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38"/>
      <c r="N14" s="146" t="s">
        <v>43</v>
      </c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38"/>
      <c r="AU14" s="126" t="s">
        <v>36</v>
      </c>
      <c r="AV14" s="126"/>
      <c r="AW14" s="126"/>
      <c r="AX14" s="126"/>
      <c r="AY14" s="126"/>
      <c r="AZ14" s="126"/>
      <c r="BA14" s="126"/>
      <c r="BB14" s="126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</row>
    <row r="15" spans="1:71" customFormat="1" x14ac:dyDescent="0.2">
      <c r="BE15" s="20"/>
      <c r="BF15" s="20"/>
      <c r="BG15" s="20"/>
      <c r="BH15" s="20"/>
      <c r="BI15" s="20"/>
      <c r="BJ15" s="20"/>
      <c r="BK15" s="20"/>
      <c r="BL15" s="20"/>
    </row>
    <row r="16" spans="1:71" customFormat="1" ht="19.5" customHeight="1" x14ac:dyDescent="0.2">
      <c r="A16" s="26" t="s">
        <v>4</v>
      </c>
      <c r="B16" s="124">
        <v>1410000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41"/>
      <c r="N16" s="129" t="s">
        <v>56</v>
      </c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42"/>
      <c r="AU16" s="124" t="s">
        <v>53</v>
      </c>
      <c r="AV16" s="125"/>
      <c r="AW16" s="125"/>
      <c r="AX16" s="125"/>
      <c r="AY16" s="125"/>
      <c r="AZ16" s="125"/>
      <c r="BA16" s="125"/>
      <c r="BB16" s="125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M16" s="21"/>
      <c r="BN16" s="21"/>
      <c r="BO16" s="21"/>
      <c r="BP16" s="17"/>
      <c r="BQ16" s="17"/>
      <c r="BR16" s="17"/>
      <c r="BS16" s="17"/>
    </row>
    <row r="17" spans="1:72" customFormat="1" ht="24" customHeight="1" x14ac:dyDescent="0.2">
      <c r="A17" s="23"/>
      <c r="B17" s="126" t="s">
        <v>37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38"/>
      <c r="N17" s="146" t="s">
        <v>42</v>
      </c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38"/>
      <c r="AU17" s="126" t="s">
        <v>36</v>
      </c>
      <c r="AV17" s="126"/>
      <c r="AW17" s="126"/>
      <c r="AX17" s="126"/>
      <c r="AY17" s="126"/>
      <c r="AZ17" s="126"/>
      <c r="BA17" s="126"/>
      <c r="BB17" s="126"/>
      <c r="BC17" s="19"/>
      <c r="BD17" s="19"/>
      <c r="BE17" s="19"/>
      <c r="BF17" s="19"/>
      <c r="BG17" s="19"/>
      <c r="BH17" s="19"/>
      <c r="BI17" s="19"/>
      <c r="BJ17" s="19"/>
      <c r="BK17" s="22"/>
      <c r="BL17" s="19"/>
      <c r="BM17" s="21"/>
      <c r="BN17" s="21"/>
      <c r="BO17" s="21"/>
      <c r="BP17" s="19"/>
      <c r="BQ17" s="19"/>
      <c r="BR17" s="19"/>
      <c r="BS17" s="19"/>
    </row>
    <row r="18" spans="1:72" customFormat="1" x14ac:dyDescent="0.2"/>
    <row r="19" spans="1:72" customFormat="1" ht="28.5" customHeight="1" x14ac:dyDescent="0.2">
      <c r="A19" s="16" t="s">
        <v>35</v>
      </c>
      <c r="B19" s="124">
        <v>1417670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33"/>
      <c r="N19" s="124" t="s">
        <v>54</v>
      </c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32"/>
      <c r="AA19" s="124" t="s">
        <v>55</v>
      </c>
      <c r="AB19" s="125"/>
      <c r="AC19" s="125"/>
      <c r="AD19" s="125"/>
      <c r="AE19" s="125"/>
      <c r="AF19" s="125"/>
      <c r="AG19" s="125"/>
      <c r="AH19" s="125"/>
      <c r="AI19" s="125"/>
      <c r="AJ19" s="32"/>
      <c r="AK19" s="125" t="s">
        <v>108</v>
      </c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32"/>
      <c r="BE19" s="124" t="s">
        <v>70</v>
      </c>
      <c r="BF19" s="125"/>
      <c r="BG19" s="125"/>
      <c r="BH19" s="125"/>
      <c r="BI19" s="125"/>
      <c r="BJ19" s="125"/>
      <c r="BK19" s="125"/>
      <c r="BL19" s="125"/>
      <c r="BM19" s="17"/>
      <c r="BN19" s="17"/>
      <c r="BO19" s="17"/>
      <c r="BP19" s="17"/>
      <c r="BQ19" s="17"/>
      <c r="BR19" s="17"/>
      <c r="BS19" s="17"/>
      <c r="BT19" s="17"/>
    </row>
    <row r="20" spans="1:72" customFormat="1" ht="25.5" customHeight="1" x14ac:dyDescent="0.2">
      <c r="B20" s="126" t="s">
        <v>37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39"/>
      <c r="N20" s="126" t="s">
        <v>38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40"/>
      <c r="AA20" s="141" t="s">
        <v>39</v>
      </c>
      <c r="AB20" s="141"/>
      <c r="AC20" s="141"/>
      <c r="AD20" s="141"/>
      <c r="AE20" s="141"/>
      <c r="AF20" s="141"/>
      <c r="AG20" s="141"/>
      <c r="AH20" s="141"/>
      <c r="AI20" s="141"/>
      <c r="AJ20" s="40"/>
      <c r="AK20" s="139" t="s">
        <v>40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40"/>
      <c r="BE20" s="126" t="s">
        <v>41</v>
      </c>
      <c r="BF20" s="126"/>
      <c r="BG20" s="126"/>
      <c r="BH20" s="126"/>
      <c r="BI20" s="126"/>
      <c r="BJ20" s="126"/>
      <c r="BK20" s="126"/>
      <c r="BL20" s="126"/>
      <c r="BM20" s="19"/>
      <c r="BN20" s="19"/>
      <c r="BO20" s="19"/>
      <c r="BP20" s="19"/>
      <c r="BQ20" s="19"/>
      <c r="BR20" s="19"/>
      <c r="BS20" s="19"/>
      <c r="BT20" s="19"/>
    </row>
    <row r="21" spans="1:72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2" ht="24.95" customHeight="1" x14ac:dyDescent="0.2">
      <c r="A22" s="144" t="s">
        <v>32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21">
        <f>AS22+I23</f>
        <v>10602893</v>
      </c>
      <c r="V22" s="121"/>
      <c r="W22" s="121"/>
      <c r="X22" s="121"/>
      <c r="Y22" s="121"/>
      <c r="Z22" s="121"/>
      <c r="AA22" s="121"/>
      <c r="AB22" s="121"/>
      <c r="AC22" s="121"/>
      <c r="AD22" s="121"/>
      <c r="AE22" s="143" t="s">
        <v>33</v>
      </c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21">
        <v>0</v>
      </c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3" t="s">
        <v>9</v>
      </c>
      <c r="BE22" s="123"/>
      <c r="BF22" s="123"/>
      <c r="BG22" s="123"/>
      <c r="BH22" s="123"/>
      <c r="BI22" s="123"/>
      <c r="BJ22" s="123"/>
      <c r="BK22" s="123"/>
      <c r="BL22" s="123"/>
    </row>
    <row r="23" spans="1:72" ht="24.95" customHeight="1" x14ac:dyDescent="0.2">
      <c r="A23" s="123" t="s">
        <v>8</v>
      </c>
      <c r="B23" s="123"/>
      <c r="C23" s="123"/>
      <c r="D23" s="123"/>
      <c r="E23" s="123"/>
      <c r="F23" s="123"/>
      <c r="G23" s="123"/>
      <c r="H23" s="123"/>
      <c r="I23" s="121">
        <f>AW70</f>
        <v>10602893</v>
      </c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3" t="s">
        <v>10</v>
      </c>
      <c r="U23" s="123"/>
      <c r="V23" s="123"/>
      <c r="W23" s="123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2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2" ht="15.75" customHeight="1" x14ac:dyDescent="0.2">
      <c r="A25" s="130" t="s">
        <v>20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</row>
    <row r="26" spans="1:72" ht="157.5" customHeight="1" x14ac:dyDescent="0.2">
      <c r="A26" s="140" t="s">
        <v>152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</row>
    <row r="27" spans="1:72" ht="6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2" ht="19.5" customHeight="1" x14ac:dyDescent="0.2">
      <c r="A28" s="123" t="s">
        <v>19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</row>
    <row r="29" spans="1:72" ht="19.5" customHeight="1" x14ac:dyDescent="0.2">
      <c r="A29" s="65" t="s">
        <v>14</v>
      </c>
      <c r="B29" s="65"/>
      <c r="C29" s="65"/>
      <c r="D29" s="65"/>
      <c r="E29" s="65"/>
      <c r="F29" s="65"/>
      <c r="G29" s="87" t="s">
        <v>23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2" ht="18" customHeight="1" x14ac:dyDescent="0.2">
      <c r="A30" s="65">
        <v>1</v>
      </c>
      <c r="B30" s="65"/>
      <c r="C30" s="65"/>
      <c r="D30" s="65"/>
      <c r="E30" s="65"/>
      <c r="F30" s="65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2" ht="18" customHeight="1" x14ac:dyDescent="0.2">
      <c r="A31" s="65">
        <v>1</v>
      </c>
      <c r="B31" s="65"/>
      <c r="C31" s="65"/>
      <c r="D31" s="65"/>
      <c r="E31" s="65"/>
      <c r="F31" s="65"/>
      <c r="G31" s="147" t="s">
        <v>45</v>
      </c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9"/>
      <c r="BT31" s="1" t="s">
        <v>31</v>
      </c>
    </row>
    <row r="32" spans="1:72" ht="9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ht="17.25" customHeight="1" x14ac:dyDescent="0.2">
      <c r="A33" s="123" t="s">
        <v>21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</row>
    <row r="34" spans="1:64" ht="18.75" customHeight="1" x14ac:dyDescent="0.2">
      <c r="A34" s="142" t="s">
        <v>51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</row>
    <row r="35" spans="1:64" ht="8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ht="19.5" customHeight="1" x14ac:dyDescent="0.2">
      <c r="A36" s="123" t="s">
        <v>22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</row>
    <row r="37" spans="1:64" ht="18" customHeight="1" x14ac:dyDescent="0.2">
      <c r="A37" s="65" t="s">
        <v>14</v>
      </c>
      <c r="B37" s="65"/>
      <c r="C37" s="65"/>
      <c r="D37" s="65"/>
      <c r="E37" s="65"/>
      <c r="F37" s="65"/>
      <c r="G37" s="87" t="s">
        <v>11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9"/>
    </row>
    <row r="38" spans="1:64" ht="18" customHeight="1" x14ac:dyDescent="0.2">
      <c r="A38" s="65">
        <v>1</v>
      </c>
      <c r="B38" s="65"/>
      <c r="C38" s="65"/>
      <c r="D38" s="65"/>
      <c r="E38" s="65"/>
      <c r="F38" s="65"/>
      <c r="G38" s="87">
        <v>2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64" ht="18" customHeight="1" x14ac:dyDescent="0.2">
      <c r="A39" s="65">
        <v>1</v>
      </c>
      <c r="B39" s="65"/>
      <c r="C39" s="65"/>
      <c r="D39" s="65"/>
      <c r="E39" s="65"/>
      <c r="F39" s="65"/>
      <c r="G39" s="62" t="s">
        <v>72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64" ht="18" customHeight="1" x14ac:dyDescent="0.2">
      <c r="A40" s="65">
        <v>2</v>
      </c>
      <c r="B40" s="65"/>
      <c r="C40" s="65"/>
      <c r="D40" s="65"/>
      <c r="E40" s="65"/>
      <c r="F40" s="65"/>
      <c r="G40" s="160" t="s">
        <v>81</v>
      </c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2"/>
    </row>
    <row r="41" spans="1:64" ht="18" customHeight="1" x14ac:dyDescent="0.2">
      <c r="A41" s="65">
        <v>3</v>
      </c>
      <c r="B41" s="65"/>
      <c r="C41" s="65"/>
      <c r="D41" s="65"/>
      <c r="E41" s="65"/>
      <c r="F41" s="65"/>
      <c r="G41" s="62" t="s">
        <v>82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</row>
    <row r="42" spans="1:64" ht="18" customHeight="1" x14ac:dyDescent="0.2">
      <c r="A42" s="65">
        <v>4</v>
      </c>
      <c r="B42" s="65"/>
      <c r="C42" s="65"/>
      <c r="D42" s="65"/>
      <c r="E42" s="65"/>
      <c r="F42" s="65"/>
      <c r="G42" s="62" t="s">
        <v>133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4"/>
    </row>
    <row r="43" spans="1:64" ht="18" customHeight="1" x14ac:dyDescent="0.2">
      <c r="A43" s="65">
        <v>5</v>
      </c>
      <c r="B43" s="65"/>
      <c r="C43" s="65"/>
      <c r="D43" s="65"/>
      <c r="E43" s="65"/>
      <c r="F43" s="65"/>
      <c r="G43" s="62" t="s">
        <v>144</v>
      </c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4"/>
    </row>
    <row r="44" spans="1:64" ht="7.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ht="15.75" customHeight="1" x14ac:dyDescent="0.2">
      <c r="A45" s="123" t="s">
        <v>24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</row>
    <row r="46" spans="1:64" ht="15" customHeight="1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BA46" s="14"/>
      <c r="BB46" s="14"/>
      <c r="BC46" s="14"/>
      <c r="BD46" s="14"/>
      <c r="BE46" s="117" t="s">
        <v>59</v>
      </c>
      <c r="BF46" s="117"/>
      <c r="BG46" s="117"/>
      <c r="BH46" s="117"/>
      <c r="BI46" s="117"/>
      <c r="BJ46" s="117"/>
      <c r="BK46" s="117"/>
      <c r="BL46" s="117"/>
    </row>
    <row r="47" spans="1:64" ht="15.95" customHeight="1" x14ac:dyDescent="0.2">
      <c r="A47" s="65" t="s">
        <v>14</v>
      </c>
      <c r="B47" s="65"/>
      <c r="C47" s="65"/>
      <c r="D47" s="65" t="s">
        <v>12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 t="s">
        <v>15</v>
      </c>
      <c r="AP47" s="65"/>
      <c r="AQ47" s="65"/>
      <c r="AR47" s="65"/>
      <c r="AS47" s="65"/>
      <c r="AT47" s="65"/>
      <c r="AU47" s="65"/>
      <c r="AV47" s="65"/>
      <c r="AW47" s="65" t="s">
        <v>16</v>
      </c>
      <c r="AX47" s="65"/>
      <c r="AY47" s="65"/>
      <c r="AZ47" s="65"/>
      <c r="BA47" s="65"/>
      <c r="BB47" s="65"/>
      <c r="BC47" s="65"/>
      <c r="BD47" s="65"/>
      <c r="BE47" s="65" t="s">
        <v>13</v>
      </c>
      <c r="BF47" s="65"/>
      <c r="BG47" s="65"/>
      <c r="BH47" s="65"/>
      <c r="BI47" s="65"/>
      <c r="BJ47" s="65"/>
      <c r="BK47" s="65"/>
      <c r="BL47" s="65"/>
    </row>
    <row r="48" spans="1:64" ht="9" customHeight="1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</row>
    <row r="49" spans="1:73" ht="15.75" x14ac:dyDescent="0.2">
      <c r="A49" s="65">
        <v>1</v>
      </c>
      <c r="B49" s="65"/>
      <c r="C49" s="65"/>
      <c r="D49" s="65">
        <v>2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>
        <v>3</v>
      </c>
      <c r="AP49" s="65"/>
      <c r="AQ49" s="65"/>
      <c r="AR49" s="65"/>
      <c r="AS49" s="65"/>
      <c r="AT49" s="65"/>
      <c r="AU49" s="65"/>
      <c r="AV49" s="65"/>
      <c r="AW49" s="65">
        <v>4</v>
      </c>
      <c r="AX49" s="65"/>
      <c r="AY49" s="65"/>
      <c r="AZ49" s="65"/>
      <c r="BA49" s="65"/>
      <c r="BB49" s="65"/>
      <c r="BC49" s="65"/>
      <c r="BD49" s="65"/>
      <c r="BE49" s="65">
        <v>5</v>
      </c>
      <c r="BF49" s="65"/>
      <c r="BG49" s="65"/>
      <c r="BH49" s="65"/>
      <c r="BI49" s="65"/>
      <c r="BJ49" s="65"/>
      <c r="BK49" s="65"/>
      <c r="BL49" s="65"/>
    </row>
    <row r="50" spans="1:73" ht="21" customHeight="1" x14ac:dyDescent="0.2">
      <c r="A50" s="110">
        <v>1</v>
      </c>
      <c r="B50" s="110"/>
      <c r="C50" s="110"/>
      <c r="D50" s="152" t="s">
        <v>67</v>
      </c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84"/>
      <c r="AP50" s="84"/>
      <c r="AQ50" s="84"/>
      <c r="AR50" s="84"/>
      <c r="AS50" s="84"/>
      <c r="AT50" s="84"/>
      <c r="AU50" s="84"/>
      <c r="AV50" s="84"/>
      <c r="AW50" s="99">
        <f>SUM(AW51:BD51)</f>
        <v>96120</v>
      </c>
      <c r="AX50" s="99"/>
      <c r="AY50" s="99"/>
      <c r="AZ50" s="99"/>
      <c r="BA50" s="99"/>
      <c r="BB50" s="99"/>
      <c r="BC50" s="99"/>
      <c r="BD50" s="99"/>
      <c r="BE50" s="99">
        <f>BE51</f>
        <v>96120</v>
      </c>
      <c r="BF50" s="99"/>
      <c r="BG50" s="99"/>
      <c r="BH50" s="99"/>
      <c r="BI50" s="99"/>
      <c r="BJ50" s="99"/>
      <c r="BK50" s="99"/>
      <c r="BL50" s="99"/>
      <c r="BQ50" s="44"/>
      <c r="BR50" s="44"/>
      <c r="BS50" s="44"/>
      <c r="BT50" s="44"/>
      <c r="BU50" s="44"/>
    </row>
    <row r="51" spans="1:73" ht="33.75" customHeight="1" x14ac:dyDescent="0.2">
      <c r="A51" s="151" t="s">
        <v>85</v>
      </c>
      <c r="B51" s="151"/>
      <c r="C51" s="151"/>
      <c r="D51" s="153" t="s">
        <v>84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84"/>
      <c r="AP51" s="84"/>
      <c r="AQ51" s="84"/>
      <c r="AR51" s="84"/>
      <c r="AS51" s="84"/>
      <c r="AT51" s="84"/>
      <c r="AU51" s="84"/>
      <c r="AV51" s="84"/>
      <c r="AW51" s="57">
        <v>96120</v>
      </c>
      <c r="AX51" s="57"/>
      <c r="AY51" s="57"/>
      <c r="AZ51" s="57"/>
      <c r="BA51" s="57"/>
      <c r="BB51" s="57"/>
      <c r="BC51" s="57"/>
      <c r="BD51" s="57"/>
      <c r="BE51" s="57">
        <f>AO51+AW51</f>
        <v>96120</v>
      </c>
      <c r="BF51" s="57"/>
      <c r="BG51" s="57"/>
      <c r="BH51" s="57"/>
      <c r="BI51" s="57"/>
      <c r="BJ51" s="57"/>
      <c r="BK51" s="57"/>
      <c r="BL51" s="57"/>
      <c r="BQ51" s="44"/>
      <c r="BR51" s="44"/>
      <c r="BS51" s="44"/>
      <c r="BT51" s="44"/>
      <c r="BU51" s="44"/>
    </row>
    <row r="52" spans="1:73" ht="33.75" customHeight="1" x14ac:dyDescent="0.2">
      <c r="A52" s="110">
        <v>2</v>
      </c>
      <c r="B52" s="110"/>
      <c r="C52" s="110"/>
      <c r="D52" s="152" t="s">
        <v>91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84"/>
      <c r="AP52" s="84"/>
      <c r="AQ52" s="84"/>
      <c r="AR52" s="84"/>
      <c r="AS52" s="84"/>
      <c r="AT52" s="84"/>
      <c r="AU52" s="84"/>
      <c r="AV52" s="84"/>
      <c r="AW52" s="99">
        <f>SUM(AW53:BD55)</f>
        <v>3789823</v>
      </c>
      <c r="AX52" s="99"/>
      <c r="AY52" s="99"/>
      <c r="AZ52" s="99"/>
      <c r="BA52" s="99"/>
      <c r="BB52" s="99"/>
      <c r="BC52" s="99"/>
      <c r="BD52" s="99"/>
      <c r="BE52" s="99">
        <f>SUM(BE53:BL55)</f>
        <v>3789823</v>
      </c>
      <c r="BF52" s="99"/>
      <c r="BG52" s="99"/>
      <c r="BH52" s="99"/>
      <c r="BI52" s="99"/>
      <c r="BJ52" s="99"/>
      <c r="BK52" s="99"/>
      <c r="BL52" s="99"/>
      <c r="BQ52" s="44"/>
      <c r="BR52" s="44"/>
      <c r="BS52" s="44"/>
      <c r="BT52" s="44"/>
      <c r="BU52" s="44"/>
    </row>
    <row r="53" spans="1:73" ht="33.75" customHeight="1" x14ac:dyDescent="0.2">
      <c r="A53" s="151" t="s">
        <v>86</v>
      </c>
      <c r="B53" s="151"/>
      <c r="C53" s="151"/>
      <c r="D53" s="153" t="s">
        <v>83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84"/>
      <c r="AP53" s="84"/>
      <c r="AQ53" s="84"/>
      <c r="AR53" s="84"/>
      <c r="AS53" s="84"/>
      <c r="AT53" s="84"/>
      <c r="AU53" s="84"/>
      <c r="AV53" s="84"/>
      <c r="AW53" s="57">
        <f>1090264+400000+756840</f>
        <v>2247104</v>
      </c>
      <c r="AX53" s="57"/>
      <c r="AY53" s="57"/>
      <c r="AZ53" s="57"/>
      <c r="BA53" s="57"/>
      <c r="BB53" s="57"/>
      <c r="BC53" s="57"/>
      <c r="BD53" s="57"/>
      <c r="BE53" s="57">
        <f>AO53+AW53</f>
        <v>2247104</v>
      </c>
      <c r="BF53" s="57"/>
      <c r="BG53" s="57"/>
      <c r="BH53" s="57"/>
      <c r="BI53" s="57"/>
      <c r="BJ53" s="57"/>
      <c r="BK53" s="57"/>
      <c r="BL53" s="57"/>
      <c r="BQ53" s="44"/>
      <c r="BR53" s="44"/>
      <c r="BS53" s="44"/>
      <c r="BT53" s="44"/>
      <c r="BU53" s="44"/>
    </row>
    <row r="54" spans="1:73" ht="34.5" customHeight="1" x14ac:dyDescent="0.2">
      <c r="A54" s="151" t="s">
        <v>87</v>
      </c>
      <c r="B54" s="151"/>
      <c r="C54" s="151"/>
      <c r="D54" s="154" t="s">
        <v>89</v>
      </c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6"/>
      <c r="AO54" s="84"/>
      <c r="AP54" s="84"/>
      <c r="AQ54" s="84"/>
      <c r="AR54" s="84"/>
      <c r="AS54" s="84"/>
      <c r="AT54" s="84"/>
      <c r="AU54" s="84"/>
      <c r="AV54" s="84"/>
      <c r="AW54" s="57">
        <f>1000000-157281</f>
        <v>842719</v>
      </c>
      <c r="AX54" s="57"/>
      <c r="AY54" s="57"/>
      <c r="AZ54" s="57"/>
      <c r="BA54" s="57"/>
      <c r="BB54" s="57"/>
      <c r="BC54" s="57"/>
      <c r="BD54" s="57"/>
      <c r="BE54" s="57">
        <f>AO54+AW54</f>
        <v>842719</v>
      </c>
      <c r="BF54" s="57"/>
      <c r="BG54" s="57"/>
      <c r="BH54" s="57"/>
      <c r="BI54" s="57"/>
      <c r="BJ54" s="57"/>
      <c r="BK54" s="57"/>
      <c r="BL54" s="57"/>
      <c r="BQ54" s="44"/>
      <c r="BR54" s="44"/>
      <c r="BS54" s="44"/>
      <c r="BT54" s="44"/>
      <c r="BU54" s="44"/>
    </row>
    <row r="55" spans="1:73" ht="33.75" customHeight="1" x14ac:dyDescent="0.2">
      <c r="A55" s="151" t="s">
        <v>88</v>
      </c>
      <c r="B55" s="151"/>
      <c r="C55" s="151"/>
      <c r="D55" s="154" t="s">
        <v>90</v>
      </c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6"/>
      <c r="AO55" s="84"/>
      <c r="AP55" s="84"/>
      <c r="AQ55" s="84"/>
      <c r="AR55" s="84"/>
      <c r="AS55" s="84"/>
      <c r="AT55" s="84"/>
      <c r="AU55" s="84"/>
      <c r="AV55" s="84"/>
      <c r="AW55" s="57">
        <v>700000</v>
      </c>
      <c r="AX55" s="57"/>
      <c r="AY55" s="57"/>
      <c r="AZ55" s="57"/>
      <c r="BA55" s="57"/>
      <c r="BB55" s="57"/>
      <c r="BC55" s="57"/>
      <c r="BD55" s="57"/>
      <c r="BE55" s="57">
        <f>AO55+AW55</f>
        <v>700000</v>
      </c>
      <c r="BF55" s="57"/>
      <c r="BG55" s="57"/>
      <c r="BH55" s="57"/>
      <c r="BI55" s="57"/>
      <c r="BJ55" s="57"/>
      <c r="BK55" s="57"/>
      <c r="BL55" s="57"/>
      <c r="BQ55" s="44"/>
      <c r="BR55" s="44"/>
      <c r="BS55" s="44"/>
      <c r="BT55" s="44"/>
      <c r="BU55" s="44"/>
    </row>
    <row r="56" spans="1:73" ht="22.5" customHeight="1" x14ac:dyDescent="0.2">
      <c r="A56" s="110">
        <v>3</v>
      </c>
      <c r="B56" s="110"/>
      <c r="C56" s="110"/>
      <c r="D56" s="152" t="s">
        <v>145</v>
      </c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84"/>
      <c r="AP56" s="84"/>
      <c r="AQ56" s="84"/>
      <c r="AR56" s="84"/>
      <c r="AS56" s="84"/>
      <c r="AT56" s="84"/>
      <c r="AU56" s="84"/>
      <c r="AV56" s="84"/>
      <c r="AW56" s="99">
        <f>SUM(AW57:BD65)</f>
        <v>5921851</v>
      </c>
      <c r="AX56" s="99"/>
      <c r="AY56" s="99"/>
      <c r="AZ56" s="99"/>
      <c r="BA56" s="99"/>
      <c r="BB56" s="99"/>
      <c r="BC56" s="99"/>
      <c r="BD56" s="99"/>
      <c r="BE56" s="99">
        <f>AO56+AW56</f>
        <v>5921851</v>
      </c>
      <c r="BF56" s="99"/>
      <c r="BG56" s="99"/>
      <c r="BH56" s="99"/>
      <c r="BI56" s="99"/>
      <c r="BJ56" s="99"/>
      <c r="BK56" s="99"/>
      <c r="BL56" s="99"/>
      <c r="BQ56" s="44"/>
      <c r="BR56" s="44"/>
      <c r="BS56" s="44"/>
      <c r="BT56" s="44"/>
      <c r="BU56" s="44"/>
    </row>
    <row r="57" spans="1:73" ht="19.5" customHeight="1" x14ac:dyDescent="0.2">
      <c r="A57" s="81" t="s">
        <v>97</v>
      </c>
      <c r="B57" s="82"/>
      <c r="C57" s="83"/>
      <c r="D57" s="157" t="s">
        <v>92</v>
      </c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9"/>
      <c r="AO57" s="84"/>
      <c r="AP57" s="84"/>
      <c r="AQ57" s="84"/>
      <c r="AR57" s="84"/>
      <c r="AS57" s="84"/>
      <c r="AT57" s="84"/>
      <c r="AU57" s="84"/>
      <c r="AV57" s="84"/>
      <c r="AW57" s="54">
        <f>650000-89943</f>
        <v>560057</v>
      </c>
      <c r="AX57" s="55"/>
      <c r="AY57" s="55"/>
      <c r="AZ57" s="55"/>
      <c r="BA57" s="55"/>
      <c r="BB57" s="55"/>
      <c r="BC57" s="55"/>
      <c r="BD57" s="56"/>
      <c r="BE57" s="57">
        <f t="shared" ref="BE57:BE65" si="0">AW57</f>
        <v>560057</v>
      </c>
      <c r="BF57" s="57"/>
      <c r="BG57" s="57"/>
      <c r="BH57" s="57"/>
      <c r="BI57" s="57"/>
      <c r="BJ57" s="57"/>
      <c r="BK57" s="57"/>
      <c r="BL57" s="57"/>
      <c r="BQ57" s="44"/>
      <c r="BR57" s="44"/>
      <c r="BS57" s="44"/>
      <c r="BT57" s="44"/>
      <c r="BU57" s="44"/>
    </row>
    <row r="58" spans="1:73" ht="35.25" customHeight="1" x14ac:dyDescent="0.2">
      <c r="A58" s="81" t="s">
        <v>98</v>
      </c>
      <c r="B58" s="82"/>
      <c r="C58" s="83"/>
      <c r="D58" s="157" t="s">
        <v>93</v>
      </c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9"/>
      <c r="AO58" s="84"/>
      <c r="AP58" s="84"/>
      <c r="AQ58" s="84"/>
      <c r="AR58" s="84"/>
      <c r="AS58" s="84"/>
      <c r="AT58" s="84"/>
      <c r="AU58" s="84"/>
      <c r="AV58" s="84"/>
      <c r="AW58" s="54">
        <v>523784</v>
      </c>
      <c r="AX58" s="55"/>
      <c r="AY58" s="55"/>
      <c r="AZ58" s="55"/>
      <c r="BA58" s="55"/>
      <c r="BB58" s="55"/>
      <c r="BC58" s="55"/>
      <c r="BD58" s="56"/>
      <c r="BE58" s="57">
        <f t="shared" si="0"/>
        <v>523784</v>
      </c>
      <c r="BF58" s="57"/>
      <c r="BG58" s="57"/>
      <c r="BH58" s="57"/>
      <c r="BI58" s="57"/>
      <c r="BJ58" s="57"/>
      <c r="BK58" s="57"/>
      <c r="BL58" s="57"/>
      <c r="BQ58" s="44"/>
      <c r="BR58" s="44"/>
      <c r="BS58" s="44"/>
      <c r="BT58" s="44"/>
      <c r="BU58" s="44"/>
    </row>
    <row r="59" spans="1:73" ht="35.1" customHeight="1" x14ac:dyDescent="0.2">
      <c r="A59" s="81" t="s">
        <v>99</v>
      </c>
      <c r="B59" s="82"/>
      <c r="C59" s="83"/>
      <c r="D59" s="157" t="s">
        <v>94</v>
      </c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9"/>
      <c r="AO59" s="84"/>
      <c r="AP59" s="84"/>
      <c r="AQ59" s="84"/>
      <c r="AR59" s="84"/>
      <c r="AS59" s="84"/>
      <c r="AT59" s="84"/>
      <c r="AU59" s="84"/>
      <c r="AV59" s="84"/>
      <c r="AW59" s="54">
        <v>326778</v>
      </c>
      <c r="AX59" s="55"/>
      <c r="AY59" s="55"/>
      <c r="AZ59" s="55"/>
      <c r="BA59" s="55"/>
      <c r="BB59" s="55"/>
      <c r="BC59" s="55"/>
      <c r="BD59" s="56"/>
      <c r="BE59" s="57">
        <f t="shared" si="0"/>
        <v>326778</v>
      </c>
      <c r="BF59" s="57"/>
      <c r="BG59" s="57"/>
      <c r="BH59" s="57"/>
      <c r="BI59" s="57"/>
      <c r="BJ59" s="57"/>
      <c r="BK59" s="57"/>
      <c r="BL59" s="57"/>
      <c r="BQ59" s="44"/>
      <c r="BR59" s="44"/>
      <c r="BS59" s="44"/>
      <c r="BT59" s="44"/>
      <c r="BU59" s="44"/>
    </row>
    <row r="60" spans="1:73" ht="35.1" customHeight="1" x14ac:dyDescent="0.2">
      <c r="A60" s="81" t="s">
        <v>100</v>
      </c>
      <c r="B60" s="82"/>
      <c r="C60" s="83"/>
      <c r="D60" s="157" t="s">
        <v>95</v>
      </c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9"/>
      <c r="AO60" s="84"/>
      <c r="AP60" s="84"/>
      <c r="AQ60" s="84"/>
      <c r="AR60" s="84"/>
      <c r="AS60" s="84"/>
      <c r="AT60" s="84"/>
      <c r="AU60" s="84"/>
      <c r="AV60" s="84"/>
      <c r="AW60" s="54">
        <f>1736486-368414</f>
        <v>1368072</v>
      </c>
      <c r="AX60" s="55"/>
      <c r="AY60" s="55"/>
      <c r="AZ60" s="55"/>
      <c r="BA60" s="55"/>
      <c r="BB60" s="55"/>
      <c r="BC60" s="55"/>
      <c r="BD60" s="56"/>
      <c r="BE60" s="57">
        <f t="shared" si="0"/>
        <v>1368072</v>
      </c>
      <c r="BF60" s="57"/>
      <c r="BG60" s="57"/>
      <c r="BH60" s="57"/>
      <c r="BI60" s="57"/>
      <c r="BJ60" s="57"/>
      <c r="BK60" s="57"/>
      <c r="BL60" s="57"/>
      <c r="BQ60" s="44"/>
      <c r="BR60" s="44"/>
      <c r="BS60" s="44"/>
      <c r="BT60" s="44"/>
      <c r="BU60" s="44"/>
    </row>
    <row r="61" spans="1:73" ht="35.1" customHeight="1" x14ac:dyDescent="0.2">
      <c r="A61" s="81" t="s">
        <v>101</v>
      </c>
      <c r="B61" s="82"/>
      <c r="C61" s="83"/>
      <c r="D61" s="166" t="s">
        <v>96</v>
      </c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8"/>
      <c r="AO61" s="84"/>
      <c r="AP61" s="84"/>
      <c r="AQ61" s="84"/>
      <c r="AR61" s="84"/>
      <c r="AS61" s="84"/>
      <c r="AT61" s="84"/>
      <c r="AU61" s="84"/>
      <c r="AV61" s="84"/>
      <c r="AW61" s="54">
        <v>264354</v>
      </c>
      <c r="AX61" s="55"/>
      <c r="AY61" s="55"/>
      <c r="AZ61" s="55"/>
      <c r="BA61" s="55"/>
      <c r="BB61" s="55"/>
      <c r="BC61" s="55"/>
      <c r="BD61" s="56"/>
      <c r="BE61" s="57">
        <f t="shared" si="0"/>
        <v>264354</v>
      </c>
      <c r="BF61" s="57"/>
      <c r="BG61" s="57"/>
      <c r="BH61" s="57"/>
      <c r="BI61" s="57"/>
      <c r="BJ61" s="57"/>
      <c r="BK61" s="57"/>
      <c r="BL61" s="57"/>
      <c r="BQ61" s="44"/>
      <c r="BR61" s="44"/>
      <c r="BS61" s="44"/>
      <c r="BT61" s="44"/>
      <c r="BU61" s="44"/>
    </row>
    <row r="62" spans="1:73" ht="21.75" customHeight="1" x14ac:dyDescent="0.2">
      <c r="A62" s="81" t="s">
        <v>119</v>
      </c>
      <c r="B62" s="82"/>
      <c r="C62" s="83"/>
      <c r="D62" s="106" t="s">
        <v>123</v>
      </c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8"/>
      <c r="AO62" s="84"/>
      <c r="AP62" s="84"/>
      <c r="AQ62" s="84"/>
      <c r="AR62" s="84"/>
      <c r="AS62" s="84"/>
      <c r="AT62" s="84"/>
      <c r="AU62" s="84"/>
      <c r="AV62" s="84"/>
      <c r="AW62" s="54">
        <v>663000</v>
      </c>
      <c r="AX62" s="55"/>
      <c r="AY62" s="55"/>
      <c r="AZ62" s="55"/>
      <c r="BA62" s="55"/>
      <c r="BB62" s="55"/>
      <c r="BC62" s="55"/>
      <c r="BD62" s="56"/>
      <c r="BE62" s="57">
        <f t="shared" si="0"/>
        <v>663000</v>
      </c>
      <c r="BF62" s="57"/>
      <c r="BG62" s="57"/>
      <c r="BH62" s="57"/>
      <c r="BI62" s="57"/>
      <c r="BJ62" s="57"/>
      <c r="BK62" s="57"/>
      <c r="BL62" s="57"/>
      <c r="BQ62" s="44"/>
      <c r="BR62" s="44"/>
      <c r="BS62" s="44"/>
      <c r="BT62" s="44"/>
      <c r="BU62" s="44"/>
    </row>
    <row r="63" spans="1:73" ht="19.5" customHeight="1" x14ac:dyDescent="0.2">
      <c r="A63" s="81" t="s">
        <v>120</v>
      </c>
      <c r="B63" s="82"/>
      <c r="C63" s="83"/>
      <c r="D63" s="103" t="s">
        <v>124</v>
      </c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5"/>
      <c r="AO63" s="84"/>
      <c r="AP63" s="84"/>
      <c r="AQ63" s="84"/>
      <c r="AR63" s="84"/>
      <c r="AS63" s="84"/>
      <c r="AT63" s="84"/>
      <c r="AU63" s="84"/>
      <c r="AV63" s="84"/>
      <c r="AW63" s="54">
        <f>1744176-351938</f>
        <v>1392238</v>
      </c>
      <c r="AX63" s="55"/>
      <c r="AY63" s="55"/>
      <c r="AZ63" s="55"/>
      <c r="BA63" s="55"/>
      <c r="BB63" s="55"/>
      <c r="BC63" s="55"/>
      <c r="BD63" s="56"/>
      <c r="BE63" s="57">
        <f t="shared" si="0"/>
        <v>1392238</v>
      </c>
      <c r="BF63" s="57"/>
      <c r="BG63" s="57"/>
      <c r="BH63" s="57"/>
      <c r="BI63" s="57"/>
      <c r="BJ63" s="57"/>
      <c r="BK63" s="57"/>
      <c r="BL63" s="57"/>
      <c r="BQ63" s="44"/>
      <c r="BR63" s="44"/>
      <c r="BS63" s="44"/>
      <c r="BT63" s="44"/>
      <c r="BU63" s="44"/>
    </row>
    <row r="64" spans="1:73" ht="19.5" customHeight="1" x14ac:dyDescent="0.2">
      <c r="A64" s="81" t="s">
        <v>121</v>
      </c>
      <c r="B64" s="82"/>
      <c r="C64" s="83"/>
      <c r="D64" s="103" t="s">
        <v>125</v>
      </c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5"/>
      <c r="AO64" s="84"/>
      <c r="AP64" s="84"/>
      <c r="AQ64" s="84"/>
      <c r="AR64" s="84"/>
      <c r="AS64" s="84"/>
      <c r="AT64" s="84"/>
      <c r="AU64" s="84"/>
      <c r="AV64" s="84"/>
      <c r="AW64" s="54">
        <v>477161</v>
      </c>
      <c r="AX64" s="55"/>
      <c r="AY64" s="55"/>
      <c r="AZ64" s="55"/>
      <c r="BA64" s="55"/>
      <c r="BB64" s="55"/>
      <c r="BC64" s="55"/>
      <c r="BD64" s="56"/>
      <c r="BE64" s="57">
        <f t="shared" si="0"/>
        <v>477161</v>
      </c>
      <c r="BF64" s="57"/>
      <c r="BG64" s="57"/>
      <c r="BH64" s="57"/>
      <c r="BI64" s="57"/>
      <c r="BJ64" s="57"/>
      <c r="BK64" s="57"/>
      <c r="BL64" s="57"/>
      <c r="BQ64" s="44"/>
      <c r="BR64" s="44"/>
      <c r="BS64" s="44"/>
      <c r="BT64" s="44"/>
      <c r="BU64" s="44"/>
    </row>
    <row r="65" spans="1:73" ht="19.5" customHeight="1" x14ac:dyDescent="0.2">
      <c r="A65" s="81" t="s">
        <v>122</v>
      </c>
      <c r="B65" s="82"/>
      <c r="C65" s="83"/>
      <c r="D65" s="103" t="s">
        <v>126</v>
      </c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5"/>
      <c r="AO65" s="84"/>
      <c r="AP65" s="84"/>
      <c r="AQ65" s="84"/>
      <c r="AR65" s="84"/>
      <c r="AS65" s="84"/>
      <c r="AT65" s="84"/>
      <c r="AU65" s="84"/>
      <c r="AV65" s="84"/>
      <c r="AW65" s="54">
        <v>346407</v>
      </c>
      <c r="AX65" s="55"/>
      <c r="AY65" s="55"/>
      <c r="AZ65" s="55"/>
      <c r="BA65" s="55"/>
      <c r="BB65" s="55"/>
      <c r="BC65" s="55"/>
      <c r="BD65" s="56"/>
      <c r="BE65" s="57">
        <f t="shared" si="0"/>
        <v>346407</v>
      </c>
      <c r="BF65" s="57"/>
      <c r="BG65" s="57"/>
      <c r="BH65" s="57"/>
      <c r="BI65" s="57"/>
      <c r="BJ65" s="57"/>
      <c r="BK65" s="57"/>
      <c r="BL65" s="57"/>
      <c r="BQ65" s="44"/>
      <c r="BR65" s="44"/>
      <c r="BS65" s="44"/>
      <c r="BT65" s="44"/>
      <c r="BU65" s="44"/>
    </row>
    <row r="66" spans="1:73" ht="19.5" customHeight="1" x14ac:dyDescent="0.2">
      <c r="A66" s="110">
        <v>4</v>
      </c>
      <c r="B66" s="110"/>
      <c r="C66" s="110"/>
      <c r="D66" s="152" t="s">
        <v>136</v>
      </c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202"/>
      <c r="AP66" s="202"/>
      <c r="AQ66" s="202"/>
      <c r="AR66" s="202"/>
      <c r="AS66" s="202"/>
      <c r="AT66" s="202"/>
      <c r="AU66" s="202"/>
      <c r="AV66" s="202"/>
      <c r="AW66" s="59">
        <f>AW67</f>
        <v>200000</v>
      </c>
      <c r="AX66" s="60"/>
      <c r="AY66" s="60"/>
      <c r="AZ66" s="60"/>
      <c r="BA66" s="60"/>
      <c r="BB66" s="60"/>
      <c r="BC66" s="60"/>
      <c r="BD66" s="61"/>
      <c r="BE66" s="99">
        <f>AW66</f>
        <v>200000</v>
      </c>
      <c r="BF66" s="99"/>
      <c r="BG66" s="99"/>
      <c r="BH66" s="99"/>
      <c r="BI66" s="99"/>
      <c r="BJ66" s="99"/>
      <c r="BK66" s="99"/>
      <c r="BL66" s="99"/>
      <c r="BQ66" s="44"/>
      <c r="BR66" s="44"/>
      <c r="BS66" s="44"/>
      <c r="BT66" s="44"/>
      <c r="BU66" s="44"/>
    </row>
    <row r="67" spans="1:73" ht="40.5" customHeight="1" x14ac:dyDescent="0.2">
      <c r="A67" s="81" t="s">
        <v>134</v>
      </c>
      <c r="B67" s="82"/>
      <c r="C67" s="83"/>
      <c r="D67" s="90" t="s">
        <v>137</v>
      </c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2"/>
      <c r="AO67" s="84"/>
      <c r="AP67" s="84"/>
      <c r="AQ67" s="84"/>
      <c r="AR67" s="84"/>
      <c r="AS67" s="84"/>
      <c r="AT67" s="84"/>
      <c r="AU67" s="84"/>
      <c r="AV67" s="84"/>
      <c r="AW67" s="54">
        <v>200000</v>
      </c>
      <c r="AX67" s="55"/>
      <c r="AY67" s="55"/>
      <c r="AZ67" s="55"/>
      <c r="BA67" s="55"/>
      <c r="BB67" s="55"/>
      <c r="BC67" s="55"/>
      <c r="BD67" s="56"/>
      <c r="BE67" s="57">
        <f>AW67</f>
        <v>200000</v>
      </c>
      <c r="BF67" s="57"/>
      <c r="BG67" s="57"/>
      <c r="BH67" s="57"/>
      <c r="BI67" s="57"/>
      <c r="BJ67" s="57"/>
      <c r="BK67" s="57"/>
      <c r="BL67" s="57"/>
      <c r="BQ67" s="44"/>
      <c r="BR67" s="44"/>
      <c r="BS67" s="44"/>
      <c r="BT67" s="44"/>
      <c r="BU67" s="44"/>
    </row>
    <row r="68" spans="1:73" ht="26.25" customHeight="1" x14ac:dyDescent="0.2">
      <c r="A68" s="78" t="s">
        <v>142</v>
      </c>
      <c r="B68" s="79"/>
      <c r="C68" s="80"/>
      <c r="D68" s="75" t="s">
        <v>141</v>
      </c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7"/>
      <c r="AO68" s="84"/>
      <c r="AP68" s="84"/>
      <c r="AQ68" s="84"/>
      <c r="AR68" s="84"/>
      <c r="AS68" s="84"/>
      <c r="AT68" s="84"/>
      <c r="AU68" s="84"/>
      <c r="AV68" s="84"/>
      <c r="AW68" s="59">
        <f>AW69</f>
        <v>595099</v>
      </c>
      <c r="AX68" s="60"/>
      <c r="AY68" s="60"/>
      <c r="AZ68" s="60"/>
      <c r="BA68" s="60"/>
      <c r="BB68" s="60"/>
      <c r="BC68" s="60"/>
      <c r="BD68" s="61"/>
      <c r="BE68" s="57">
        <f>AW68</f>
        <v>595099</v>
      </c>
      <c r="BF68" s="57"/>
      <c r="BG68" s="57"/>
      <c r="BH68" s="57"/>
      <c r="BI68" s="57"/>
      <c r="BJ68" s="57"/>
      <c r="BK68" s="57"/>
      <c r="BL68" s="57"/>
      <c r="BQ68" s="44"/>
      <c r="BR68" s="44"/>
      <c r="BS68" s="44"/>
      <c r="BT68" s="44"/>
      <c r="BU68" s="44"/>
    </row>
    <row r="69" spans="1:73" ht="36.75" customHeight="1" x14ac:dyDescent="0.25">
      <c r="A69" s="81" t="s">
        <v>143</v>
      </c>
      <c r="B69" s="82"/>
      <c r="C69" s="83"/>
      <c r="D69" s="90" t="s">
        <v>147</v>
      </c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2"/>
      <c r="AO69" s="84"/>
      <c r="AP69" s="84"/>
      <c r="AQ69" s="84"/>
      <c r="AR69" s="84"/>
      <c r="AS69" s="84"/>
      <c r="AT69" s="84"/>
      <c r="AU69" s="84"/>
      <c r="AV69" s="84"/>
      <c r="AW69" s="54">
        <v>595099</v>
      </c>
      <c r="AX69" s="55"/>
      <c r="AY69" s="55"/>
      <c r="AZ69" s="55"/>
      <c r="BA69" s="55"/>
      <c r="BB69" s="55"/>
      <c r="BC69" s="55"/>
      <c r="BD69" s="56"/>
      <c r="BE69" s="57">
        <f>AW69</f>
        <v>595099</v>
      </c>
      <c r="BF69" s="57"/>
      <c r="BG69" s="57"/>
      <c r="BH69" s="57"/>
      <c r="BI69" s="57"/>
      <c r="BJ69" s="57"/>
      <c r="BK69" s="57"/>
      <c r="BL69" s="57"/>
      <c r="BQ69" s="44"/>
      <c r="BR69" s="31"/>
      <c r="BS69" s="44"/>
      <c r="BT69" s="44"/>
      <c r="BU69" s="44"/>
    </row>
    <row r="70" spans="1:73" s="2" customFormat="1" ht="18" customHeight="1" x14ac:dyDescent="0.25">
      <c r="A70" s="110"/>
      <c r="B70" s="110"/>
      <c r="C70" s="110"/>
      <c r="D70" s="69" t="s">
        <v>46</v>
      </c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111">
        <v>0</v>
      </c>
      <c r="AP70" s="111"/>
      <c r="AQ70" s="111"/>
      <c r="AR70" s="111"/>
      <c r="AS70" s="111"/>
      <c r="AT70" s="111"/>
      <c r="AU70" s="111"/>
      <c r="AV70" s="111"/>
      <c r="AW70" s="99">
        <f>AW50+AW52+AW56+AW66+AW68</f>
        <v>10602893</v>
      </c>
      <c r="AX70" s="99"/>
      <c r="AY70" s="99"/>
      <c r="AZ70" s="99"/>
      <c r="BA70" s="99"/>
      <c r="BB70" s="99"/>
      <c r="BC70" s="99"/>
      <c r="BD70" s="99"/>
      <c r="BE70" s="99">
        <f>AO70+AW70</f>
        <v>10602893</v>
      </c>
      <c r="BF70" s="99"/>
      <c r="BG70" s="99"/>
      <c r="BH70" s="99"/>
      <c r="BI70" s="99"/>
      <c r="BJ70" s="99"/>
      <c r="BK70" s="99"/>
      <c r="BL70" s="99"/>
      <c r="BQ70" s="45"/>
      <c r="BR70" s="31" t="s">
        <v>146</v>
      </c>
      <c r="BS70" s="45"/>
      <c r="BT70" s="45"/>
      <c r="BU70" s="45"/>
    </row>
    <row r="71" spans="1:73" ht="3" customHeight="1" x14ac:dyDescent="0.2">
      <c r="BQ71" s="44"/>
      <c r="BR71" s="44"/>
      <c r="BS71" s="44"/>
      <c r="BT71" s="44"/>
      <c r="BU71" s="44"/>
    </row>
    <row r="72" spans="1:73" ht="15.75" customHeight="1" x14ac:dyDescent="0.2">
      <c r="A72" s="130" t="s">
        <v>25</v>
      </c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Q72" s="44"/>
      <c r="BR72" s="44"/>
      <c r="BS72" s="44"/>
      <c r="BT72" s="44"/>
      <c r="BU72" s="44"/>
    </row>
    <row r="73" spans="1:73" ht="15" customHeight="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Z73" s="3"/>
      <c r="BE73" s="117" t="s">
        <v>59</v>
      </c>
      <c r="BF73" s="117"/>
      <c r="BG73" s="117"/>
      <c r="BH73" s="117"/>
      <c r="BI73" s="117"/>
      <c r="BJ73" s="117"/>
      <c r="BK73" s="117"/>
      <c r="BL73" s="117"/>
      <c r="BQ73" s="44"/>
      <c r="BR73" s="44"/>
      <c r="BS73" s="44"/>
      <c r="BT73" s="44"/>
      <c r="BU73" s="44"/>
    </row>
    <row r="74" spans="1:73" ht="12" customHeight="1" x14ac:dyDescent="0.2">
      <c r="A74" s="65" t="s">
        <v>14</v>
      </c>
      <c r="B74" s="65"/>
      <c r="C74" s="65"/>
      <c r="D74" s="65" t="s">
        <v>17</v>
      </c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 t="s">
        <v>15</v>
      </c>
      <c r="AP74" s="65"/>
      <c r="AQ74" s="65"/>
      <c r="AR74" s="65"/>
      <c r="AS74" s="65"/>
      <c r="AT74" s="65"/>
      <c r="AU74" s="65"/>
      <c r="AV74" s="65"/>
      <c r="AW74" s="65" t="s">
        <v>16</v>
      </c>
      <c r="AX74" s="65"/>
      <c r="AY74" s="65"/>
      <c r="AZ74" s="65"/>
      <c r="BA74" s="65"/>
      <c r="BB74" s="65"/>
      <c r="BC74" s="65"/>
      <c r="BD74" s="65"/>
      <c r="BE74" s="65" t="s">
        <v>13</v>
      </c>
      <c r="BF74" s="65"/>
      <c r="BG74" s="65"/>
      <c r="BH74" s="65"/>
      <c r="BI74" s="65"/>
      <c r="BJ74" s="65"/>
      <c r="BK74" s="65"/>
      <c r="BL74" s="65"/>
      <c r="BQ74" s="44"/>
      <c r="BR74" s="44"/>
      <c r="BS74" s="44"/>
      <c r="BT74" s="44"/>
      <c r="BU74" s="44"/>
    </row>
    <row r="75" spans="1:73" ht="12" customHeight="1" x14ac:dyDescent="0.2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Q75" s="44"/>
      <c r="BR75" s="44"/>
      <c r="BS75" s="44"/>
      <c r="BT75" s="44"/>
      <c r="BU75" s="44"/>
    </row>
    <row r="76" spans="1:73" ht="15.75" customHeight="1" x14ac:dyDescent="0.2">
      <c r="A76" s="65">
        <v>1</v>
      </c>
      <c r="B76" s="65"/>
      <c r="C76" s="65"/>
      <c r="D76" s="65">
        <v>2</v>
      </c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>
        <v>3</v>
      </c>
      <c r="AP76" s="65"/>
      <c r="AQ76" s="65"/>
      <c r="AR76" s="65"/>
      <c r="AS76" s="65"/>
      <c r="AT76" s="65"/>
      <c r="AU76" s="65"/>
      <c r="AV76" s="65"/>
      <c r="AW76" s="65">
        <v>4</v>
      </c>
      <c r="AX76" s="65"/>
      <c r="AY76" s="65"/>
      <c r="AZ76" s="65"/>
      <c r="BA76" s="65"/>
      <c r="BB76" s="65"/>
      <c r="BC76" s="65"/>
      <c r="BD76" s="65"/>
      <c r="BE76" s="65">
        <v>5</v>
      </c>
      <c r="BF76" s="65"/>
      <c r="BG76" s="65"/>
      <c r="BH76" s="65"/>
      <c r="BI76" s="65"/>
      <c r="BJ76" s="65"/>
      <c r="BK76" s="65"/>
      <c r="BL76" s="65"/>
      <c r="BQ76" s="44"/>
      <c r="BR76" s="44"/>
      <c r="BS76" s="44"/>
      <c r="BT76" s="44"/>
      <c r="BU76" s="44"/>
    </row>
    <row r="77" spans="1:73" ht="35.25" customHeight="1" x14ac:dyDescent="0.2">
      <c r="A77" s="65">
        <v>1</v>
      </c>
      <c r="B77" s="65"/>
      <c r="C77" s="65"/>
      <c r="D77" s="66" t="s">
        <v>78</v>
      </c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57">
        <v>0</v>
      </c>
      <c r="AP77" s="57"/>
      <c r="AQ77" s="57"/>
      <c r="AR77" s="57"/>
      <c r="AS77" s="57"/>
      <c r="AT77" s="57"/>
      <c r="AU77" s="57"/>
      <c r="AV77" s="57"/>
      <c r="AW77" s="57">
        <f>AW51</f>
        <v>96120</v>
      </c>
      <c r="AX77" s="57"/>
      <c r="AY77" s="57"/>
      <c r="AZ77" s="57"/>
      <c r="BA77" s="57"/>
      <c r="BB77" s="57"/>
      <c r="BC77" s="57"/>
      <c r="BD77" s="57"/>
      <c r="BE77" s="57">
        <f t="shared" ref="BE77:BE82" si="1">AO77+AW77</f>
        <v>96120</v>
      </c>
      <c r="BF77" s="57"/>
      <c r="BG77" s="57"/>
      <c r="BH77" s="57"/>
      <c r="BI77" s="57"/>
      <c r="BJ77" s="57"/>
      <c r="BK77" s="57"/>
      <c r="BL77" s="57"/>
      <c r="BQ77" s="44"/>
      <c r="BR77" s="44"/>
      <c r="BS77" s="44"/>
      <c r="BT77" s="44"/>
      <c r="BU77" s="44"/>
    </row>
    <row r="78" spans="1:73" ht="35.25" customHeight="1" x14ac:dyDescent="0.2">
      <c r="A78" s="65">
        <v>2</v>
      </c>
      <c r="B78" s="65"/>
      <c r="C78" s="65"/>
      <c r="D78" s="66" t="s">
        <v>132</v>
      </c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57">
        <v>0</v>
      </c>
      <c r="AP78" s="57"/>
      <c r="AQ78" s="57"/>
      <c r="AR78" s="57"/>
      <c r="AS78" s="57"/>
      <c r="AT78" s="57"/>
      <c r="AU78" s="57"/>
      <c r="AV78" s="57"/>
      <c r="AW78" s="54">
        <f>AW52</f>
        <v>3789823</v>
      </c>
      <c r="AX78" s="55"/>
      <c r="AY78" s="55"/>
      <c r="AZ78" s="55"/>
      <c r="BA78" s="55"/>
      <c r="BB78" s="55"/>
      <c r="BC78" s="55"/>
      <c r="BD78" s="56"/>
      <c r="BE78" s="57">
        <f t="shared" si="1"/>
        <v>3789823</v>
      </c>
      <c r="BF78" s="57"/>
      <c r="BG78" s="57"/>
      <c r="BH78" s="57"/>
      <c r="BI78" s="57"/>
      <c r="BJ78" s="57"/>
      <c r="BK78" s="57"/>
      <c r="BL78" s="57"/>
      <c r="BQ78" s="44"/>
      <c r="BR78" s="44"/>
      <c r="BS78" s="44"/>
      <c r="BT78" s="44"/>
      <c r="BU78" s="44"/>
    </row>
    <row r="79" spans="1:73" ht="35.25" customHeight="1" x14ac:dyDescent="0.2">
      <c r="A79" s="65">
        <v>3</v>
      </c>
      <c r="B79" s="65"/>
      <c r="C79" s="65"/>
      <c r="D79" s="66" t="s">
        <v>102</v>
      </c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57">
        <v>0</v>
      </c>
      <c r="AP79" s="57"/>
      <c r="AQ79" s="57"/>
      <c r="AR79" s="57"/>
      <c r="AS79" s="57"/>
      <c r="AT79" s="57"/>
      <c r="AU79" s="57"/>
      <c r="AV79" s="57"/>
      <c r="AW79" s="54">
        <f>AW56</f>
        <v>5921851</v>
      </c>
      <c r="AX79" s="55"/>
      <c r="AY79" s="55"/>
      <c r="AZ79" s="55"/>
      <c r="BA79" s="55"/>
      <c r="BB79" s="55"/>
      <c r="BC79" s="55"/>
      <c r="BD79" s="56"/>
      <c r="BE79" s="57">
        <f t="shared" si="1"/>
        <v>5921851</v>
      </c>
      <c r="BF79" s="57"/>
      <c r="BG79" s="57"/>
      <c r="BH79" s="57"/>
      <c r="BI79" s="57"/>
      <c r="BJ79" s="57"/>
      <c r="BK79" s="57"/>
      <c r="BL79" s="57"/>
      <c r="BQ79" s="44"/>
      <c r="BR79" s="44"/>
      <c r="BS79" s="44"/>
      <c r="BT79" s="44"/>
      <c r="BU79" s="44"/>
    </row>
    <row r="80" spans="1:73" ht="35.25" customHeight="1" x14ac:dyDescent="0.2">
      <c r="A80" s="65">
        <v>4</v>
      </c>
      <c r="B80" s="65"/>
      <c r="C80" s="65"/>
      <c r="D80" s="93" t="s">
        <v>135</v>
      </c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5"/>
      <c r="AO80" s="57">
        <v>0</v>
      </c>
      <c r="AP80" s="57"/>
      <c r="AQ80" s="57"/>
      <c r="AR80" s="57"/>
      <c r="AS80" s="57"/>
      <c r="AT80" s="57"/>
      <c r="AU80" s="57"/>
      <c r="AV80" s="57"/>
      <c r="AW80" s="54">
        <f>AW66</f>
        <v>200000</v>
      </c>
      <c r="AX80" s="55"/>
      <c r="AY80" s="55"/>
      <c r="AZ80" s="55"/>
      <c r="BA80" s="55"/>
      <c r="BB80" s="55"/>
      <c r="BC80" s="55"/>
      <c r="BD80" s="56"/>
      <c r="BE80" s="57">
        <f t="shared" si="1"/>
        <v>200000</v>
      </c>
      <c r="BF80" s="57"/>
      <c r="BG80" s="57"/>
      <c r="BH80" s="57"/>
      <c r="BI80" s="57"/>
      <c r="BJ80" s="57"/>
      <c r="BK80" s="57"/>
      <c r="BL80" s="57"/>
      <c r="BQ80" s="44"/>
      <c r="BR80" s="44"/>
      <c r="BS80" s="44"/>
      <c r="BT80" s="44"/>
      <c r="BU80" s="44"/>
    </row>
    <row r="81" spans="1:73" ht="35.25" customHeight="1" x14ac:dyDescent="0.2">
      <c r="A81" s="65">
        <v>5</v>
      </c>
      <c r="B81" s="65"/>
      <c r="C81" s="65"/>
      <c r="D81" s="93" t="s">
        <v>148</v>
      </c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5"/>
      <c r="AO81" s="57">
        <v>0</v>
      </c>
      <c r="AP81" s="57"/>
      <c r="AQ81" s="57"/>
      <c r="AR81" s="57"/>
      <c r="AS81" s="57"/>
      <c r="AT81" s="57"/>
      <c r="AU81" s="57"/>
      <c r="AV81" s="57"/>
      <c r="AW81" s="54">
        <f>AW68</f>
        <v>595099</v>
      </c>
      <c r="AX81" s="55"/>
      <c r="AY81" s="55"/>
      <c r="AZ81" s="55"/>
      <c r="BA81" s="55"/>
      <c r="BB81" s="55"/>
      <c r="BC81" s="55"/>
      <c r="BD81" s="56"/>
      <c r="BE81" s="57">
        <f t="shared" si="1"/>
        <v>595099</v>
      </c>
      <c r="BF81" s="57"/>
      <c r="BG81" s="57"/>
      <c r="BH81" s="57"/>
      <c r="BI81" s="57"/>
      <c r="BJ81" s="57"/>
      <c r="BK81" s="57"/>
      <c r="BL81" s="57"/>
      <c r="BQ81" s="44"/>
      <c r="BR81" s="44"/>
      <c r="BS81" s="44"/>
      <c r="BT81" s="44"/>
      <c r="BU81" s="44"/>
    </row>
    <row r="82" spans="1:73" s="2" customFormat="1" ht="19.5" customHeight="1" x14ac:dyDescent="0.2">
      <c r="A82" s="110"/>
      <c r="B82" s="110"/>
      <c r="C82" s="110"/>
      <c r="D82" s="109" t="s">
        <v>13</v>
      </c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99">
        <v>0</v>
      </c>
      <c r="AP82" s="99"/>
      <c r="AQ82" s="99"/>
      <c r="AR82" s="99"/>
      <c r="AS82" s="99"/>
      <c r="AT82" s="99"/>
      <c r="AU82" s="99"/>
      <c r="AV82" s="99"/>
      <c r="AW82" s="99">
        <f>SUM(AW77:BD81)</f>
        <v>10602893</v>
      </c>
      <c r="AX82" s="99"/>
      <c r="AY82" s="99"/>
      <c r="AZ82" s="99"/>
      <c r="BA82" s="99"/>
      <c r="BB82" s="99"/>
      <c r="BC82" s="99"/>
      <c r="BD82" s="99"/>
      <c r="BE82" s="99">
        <f t="shared" si="1"/>
        <v>10602893</v>
      </c>
      <c r="BF82" s="99"/>
      <c r="BG82" s="99"/>
      <c r="BH82" s="99"/>
      <c r="BI82" s="99"/>
      <c r="BJ82" s="99"/>
      <c r="BK82" s="99"/>
      <c r="BL82" s="99"/>
      <c r="BQ82" s="45"/>
      <c r="BR82" s="45"/>
      <c r="BS82" s="45"/>
      <c r="BT82" s="45"/>
      <c r="BU82" s="45"/>
    </row>
    <row r="83" spans="1:73" s="2" customFormat="1" ht="6" customHeight="1" x14ac:dyDescent="0.2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Q83" s="45"/>
      <c r="BR83" s="45"/>
      <c r="BS83" s="45"/>
      <c r="BT83" s="45"/>
      <c r="BU83" s="45"/>
    </row>
    <row r="84" spans="1:73" ht="18.75" customHeight="1" x14ac:dyDescent="0.2">
      <c r="A84" s="123" t="s">
        <v>26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Q84" s="44"/>
      <c r="BR84" s="44"/>
      <c r="BS84" s="44"/>
      <c r="BT84" s="44"/>
      <c r="BU84" s="44"/>
    </row>
    <row r="85" spans="1:73" ht="7.5" customHeight="1" x14ac:dyDescent="0.2">
      <c r="A85" s="28"/>
      <c r="B85" s="28"/>
      <c r="C85" s="28"/>
      <c r="D85" s="28"/>
      <c r="E85" s="28"/>
      <c r="F85" s="28"/>
      <c r="G85" s="43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29"/>
      <c r="AA85" s="29"/>
      <c r="AB85" s="29"/>
      <c r="AC85" s="29"/>
      <c r="AD85" s="29"/>
      <c r="AE85" s="29"/>
      <c r="AF85" s="28"/>
      <c r="AG85" s="28"/>
      <c r="AH85" s="28"/>
      <c r="AI85" s="28"/>
      <c r="AJ85" s="28"/>
      <c r="AK85" s="28"/>
      <c r="AL85" s="28"/>
      <c r="AM85" s="28"/>
      <c r="AN85" s="28"/>
      <c r="AO85" s="30"/>
      <c r="AP85" s="30"/>
      <c r="AQ85" s="30"/>
      <c r="AR85" s="30"/>
      <c r="AS85" s="30"/>
      <c r="AT85" s="30"/>
      <c r="AU85" s="30"/>
      <c r="AV85" s="30"/>
      <c r="AW85" s="46"/>
      <c r="AX85" s="46"/>
      <c r="AY85" s="46"/>
      <c r="AZ85" s="46"/>
      <c r="BA85" s="46"/>
      <c r="BB85" s="46"/>
      <c r="BC85" s="46"/>
      <c r="BD85" s="46"/>
      <c r="BE85" s="30"/>
      <c r="BF85" s="30"/>
      <c r="BG85" s="30"/>
      <c r="BH85" s="30"/>
      <c r="BI85" s="30"/>
      <c r="BJ85" s="30"/>
      <c r="BK85" s="30"/>
      <c r="BL85" s="30"/>
    </row>
    <row r="86" spans="1:73" ht="32.25" customHeight="1" x14ac:dyDescent="0.2">
      <c r="A86" s="87" t="s">
        <v>14</v>
      </c>
      <c r="B86" s="88"/>
      <c r="C86" s="88"/>
      <c r="D86" s="88"/>
      <c r="E86" s="88"/>
      <c r="F86" s="89"/>
      <c r="G86" s="65" t="s">
        <v>27</v>
      </c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 t="s">
        <v>2</v>
      </c>
      <c r="AA86" s="65"/>
      <c r="AB86" s="65"/>
      <c r="AC86" s="65"/>
      <c r="AD86" s="65"/>
      <c r="AE86" s="87" t="s">
        <v>1</v>
      </c>
      <c r="AF86" s="88"/>
      <c r="AG86" s="88"/>
      <c r="AH86" s="88"/>
      <c r="AI86" s="88"/>
      <c r="AJ86" s="88"/>
      <c r="AK86" s="88"/>
      <c r="AL86" s="88"/>
      <c r="AM86" s="88"/>
      <c r="AN86" s="89"/>
      <c r="AO86" s="65" t="s">
        <v>15</v>
      </c>
      <c r="AP86" s="65"/>
      <c r="AQ86" s="65"/>
      <c r="AR86" s="65"/>
      <c r="AS86" s="65"/>
      <c r="AT86" s="65"/>
      <c r="AU86" s="65"/>
      <c r="AV86" s="65"/>
      <c r="AW86" s="65" t="s">
        <v>16</v>
      </c>
      <c r="AX86" s="65"/>
      <c r="AY86" s="65"/>
      <c r="AZ86" s="65"/>
      <c r="BA86" s="65"/>
      <c r="BB86" s="65"/>
      <c r="BC86" s="65"/>
      <c r="BD86" s="65"/>
      <c r="BE86" s="65" t="s">
        <v>13</v>
      </c>
      <c r="BF86" s="65"/>
      <c r="BG86" s="65"/>
      <c r="BH86" s="65"/>
      <c r="BI86" s="65"/>
      <c r="BJ86" s="65"/>
      <c r="BK86" s="65"/>
      <c r="BL86" s="65"/>
    </row>
    <row r="87" spans="1:73" ht="15.75" customHeight="1" x14ac:dyDescent="0.2">
      <c r="A87" s="65">
        <v>1</v>
      </c>
      <c r="B87" s="65"/>
      <c r="C87" s="65"/>
      <c r="D87" s="65"/>
      <c r="E87" s="65"/>
      <c r="F87" s="65"/>
      <c r="G87" s="65">
        <v>2</v>
      </c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>
        <v>3</v>
      </c>
      <c r="AA87" s="65"/>
      <c r="AB87" s="65"/>
      <c r="AC87" s="65"/>
      <c r="AD87" s="65"/>
      <c r="AE87" s="65">
        <v>4</v>
      </c>
      <c r="AF87" s="65"/>
      <c r="AG87" s="65"/>
      <c r="AH87" s="65"/>
      <c r="AI87" s="65"/>
      <c r="AJ87" s="65"/>
      <c r="AK87" s="65"/>
      <c r="AL87" s="65"/>
      <c r="AM87" s="65"/>
      <c r="AN87" s="65"/>
      <c r="AO87" s="65">
        <v>5</v>
      </c>
      <c r="AP87" s="65"/>
      <c r="AQ87" s="65"/>
      <c r="AR87" s="65"/>
      <c r="AS87" s="65"/>
      <c r="AT87" s="65"/>
      <c r="AU87" s="65"/>
      <c r="AV87" s="65"/>
      <c r="AW87" s="65">
        <v>6</v>
      </c>
      <c r="AX87" s="65"/>
      <c r="AY87" s="65"/>
      <c r="AZ87" s="65"/>
      <c r="BA87" s="65"/>
      <c r="BB87" s="65"/>
      <c r="BC87" s="65"/>
      <c r="BD87" s="65"/>
      <c r="BE87" s="65">
        <v>7</v>
      </c>
      <c r="BF87" s="65"/>
      <c r="BG87" s="65"/>
      <c r="BH87" s="65"/>
      <c r="BI87" s="65"/>
      <c r="BJ87" s="65"/>
      <c r="BK87" s="65"/>
      <c r="BL87" s="65"/>
    </row>
    <row r="88" spans="1:73" ht="21" customHeight="1" x14ac:dyDescent="0.2">
      <c r="A88" s="65"/>
      <c r="B88" s="65"/>
      <c r="C88" s="65"/>
      <c r="D88" s="65"/>
      <c r="E88" s="65"/>
      <c r="F88" s="65"/>
      <c r="G88" s="86" t="s">
        <v>72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58"/>
      <c r="BF88" s="58"/>
      <c r="BG88" s="58"/>
      <c r="BH88" s="58"/>
      <c r="BI88" s="58"/>
      <c r="BJ88" s="58"/>
      <c r="BK88" s="58"/>
      <c r="BL88" s="58"/>
    </row>
    <row r="89" spans="1:73" ht="21" customHeight="1" x14ac:dyDescent="0.2">
      <c r="A89" s="65"/>
      <c r="B89" s="65"/>
      <c r="C89" s="65"/>
      <c r="D89" s="65"/>
      <c r="E89" s="65"/>
      <c r="F89" s="65"/>
      <c r="G89" s="69" t="s">
        <v>47</v>
      </c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57"/>
      <c r="AP89" s="57"/>
      <c r="AQ89" s="57"/>
      <c r="AR89" s="57"/>
      <c r="AS89" s="57"/>
      <c r="AT89" s="57"/>
      <c r="AU89" s="57"/>
      <c r="AV89" s="57"/>
      <c r="AW89" s="70"/>
      <c r="AX89" s="70"/>
      <c r="AY89" s="70"/>
      <c r="AZ89" s="70"/>
      <c r="BA89" s="70"/>
      <c r="BB89" s="70"/>
      <c r="BC89" s="70"/>
      <c r="BD89" s="70"/>
      <c r="BE89" s="58"/>
      <c r="BF89" s="58"/>
      <c r="BG89" s="58"/>
      <c r="BH89" s="58"/>
      <c r="BI89" s="58"/>
      <c r="BJ89" s="58"/>
      <c r="BK89" s="58"/>
      <c r="BL89" s="58"/>
    </row>
    <row r="90" spans="1:73" ht="21" hidden="1" customHeight="1" x14ac:dyDescent="0.2">
      <c r="A90" s="65"/>
      <c r="B90" s="65"/>
      <c r="C90" s="65"/>
      <c r="D90" s="65"/>
      <c r="E90" s="65"/>
      <c r="F90" s="65"/>
      <c r="G90" s="85" t="s">
        <v>65</v>
      </c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67" t="s">
        <v>48</v>
      </c>
      <c r="AA90" s="67"/>
      <c r="AB90" s="67"/>
      <c r="AC90" s="67"/>
      <c r="AD90" s="67"/>
      <c r="AE90" s="67" t="s">
        <v>61</v>
      </c>
      <c r="AF90" s="67"/>
      <c r="AG90" s="67"/>
      <c r="AH90" s="67"/>
      <c r="AI90" s="67"/>
      <c r="AJ90" s="67"/>
      <c r="AK90" s="67"/>
      <c r="AL90" s="67"/>
      <c r="AM90" s="67"/>
      <c r="AN90" s="67"/>
      <c r="AO90" s="57"/>
      <c r="AP90" s="57"/>
      <c r="AQ90" s="57"/>
      <c r="AR90" s="57"/>
      <c r="AS90" s="57"/>
      <c r="AT90" s="57"/>
      <c r="AU90" s="57"/>
      <c r="AV90" s="57"/>
      <c r="AW90" s="70">
        <f>SUM(AW91:BD91)</f>
        <v>96120</v>
      </c>
      <c r="AX90" s="70"/>
      <c r="AY90" s="70"/>
      <c r="AZ90" s="70"/>
      <c r="BA90" s="70"/>
      <c r="BB90" s="70"/>
      <c r="BC90" s="70"/>
      <c r="BD90" s="70"/>
      <c r="BE90" s="57">
        <f>AW90</f>
        <v>96120</v>
      </c>
      <c r="BF90" s="57"/>
      <c r="BG90" s="57"/>
      <c r="BH90" s="57"/>
      <c r="BI90" s="57"/>
      <c r="BJ90" s="57"/>
      <c r="BK90" s="57"/>
      <c r="BL90" s="57"/>
    </row>
    <row r="91" spans="1:73" ht="33.75" customHeight="1" x14ac:dyDescent="0.2">
      <c r="A91" s="65"/>
      <c r="B91" s="65"/>
      <c r="C91" s="65"/>
      <c r="D91" s="65"/>
      <c r="E91" s="65"/>
      <c r="F91" s="65"/>
      <c r="G91" s="66" t="s">
        <v>71</v>
      </c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7" t="s">
        <v>69</v>
      </c>
      <c r="AA91" s="67"/>
      <c r="AB91" s="67"/>
      <c r="AC91" s="67"/>
      <c r="AD91" s="67"/>
      <c r="AE91" s="67" t="s">
        <v>61</v>
      </c>
      <c r="AF91" s="67"/>
      <c r="AG91" s="67"/>
      <c r="AH91" s="67"/>
      <c r="AI91" s="67"/>
      <c r="AJ91" s="67"/>
      <c r="AK91" s="67"/>
      <c r="AL91" s="67"/>
      <c r="AM91" s="67"/>
      <c r="AN91" s="67"/>
      <c r="AO91" s="57"/>
      <c r="AP91" s="57"/>
      <c r="AQ91" s="57"/>
      <c r="AR91" s="57"/>
      <c r="AS91" s="57"/>
      <c r="AT91" s="57"/>
      <c r="AU91" s="57"/>
      <c r="AV91" s="57"/>
      <c r="AW91" s="70">
        <f>AW51</f>
        <v>96120</v>
      </c>
      <c r="AX91" s="70"/>
      <c r="AY91" s="70"/>
      <c r="AZ91" s="70"/>
      <c r="BA91" s="70"/>
      <c r="BB91" s="70"/>
      <c r="BC91" s="70"/>
      <c r="BD91" s="70"/>
      <c r="BE91" s="57">
        <f>AW91</f>
        <v>96120</v>
      </c>
      <c r="BF91" s="57"/>
      <c r="BG91" s="57"/>
      <c r="BH91" s="57"/>
      <c r="BI91" s="57"/>
      <c r="BJ91" s="57"/>
      <c r="BK91" s="57"/>
      <c r="BL91" s="57"/>
    </row>
    <row r="92" spans="1:73" ht="18.95" customHeight="1" x14ac:dyDescent="0.2">
      <c r="A92" s="65"/>
      <c r="B92" s="65"/>
      <c r="C92" s="65"/>
      <c r="D92" s="65"/>
      <c r="E92" s="65"/>
      <c r="F92" s="65"/>
      <c r="G92" s="73" t="s">
        <v>68</v>
      </c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57"/>
      <c r="AP92" s="57"/>
      <c r="AQ92" s="57"/>
      <c r="AR92" s="57"/>
      <c r="AS92" s="57"/>
      <c r="AT92" s="57"/>
      <c r="AU92" s="57"/>
      <c r="AV92" s="57"/>
      <c r="AW92" s="70"/>
      <c r="AX92" s="70"/>
      <c r="AY92" s="70"/>
      <c r="AZ92" s="70"/>
      <c r="BA92" s="70"/>
      <c r="BB92" s="70"/>
      <c r="BC92" s="70"/>
      <c r="BD92" s="70"/>
      <c r="BE92" s="58"/>
      <c r="BF92" s="58"/>
      <c r="BG92" s="58"/>
      <c r="BH92" s="58"/>
      <c r="BI92" s="58"/>
      <c r="BJ92" s="58"/>
      <c r="BK92" s="58"/>
      <c r="BL92" s="58"/>
    </row>
    <row r="93" spans="1:73" ht="18.95" customHeight="1" x14ac:dyDescent="0.2">
      <c r="A93" s="65"/>
      <c r="B93" s="65"/>
      <c r="C93" s="65"/>
      <c r="D93" s="65"/>
      <c r="E93" s="65"/>
      <c r="F93" s="65"/>
      <c r="G93" s="71" t="s">
        <v>79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67" t="s">
        <v>62</v>
      </c>
      <c r="AA93" s="67"/>
      <c r="AB93" s="67"/>
      <c r="AC93" s="67"/>
      <c r="AD93" s="67"/>
      <c r="AE93" s="67" t="s">
        <v>64</v>
      </c>
      <c r="AF93" s="67"/>
      <c r="AG93" s="67"/>
      <c r="AH93" s="67"/>
      <c r="AI93" s="67"/>
      <c r="AJ93" s="67"/>
      <c r="AK93" s="67"/>
      <c r="AL93" s="67"/>
      <c r="AM93" s="67"/>
      <c r="AN93" s="67"/>
      <c r="AO93" s="57"/>
      <c r="AP93" s="57"/>
      <c r="AQ93" s="57"/>
      <c r="AR93" s="57"/>
      <c r="AS93" s="57"/>
      <c r="AT93" s="57"/>
      <c r="AU93" s="57"/>
      <c r="AV93" s="57"/>
      <c r="AW93" s="74">
        <v>1</v>
      </c>
      <c r="AX93" s="74"/>
      <c r="AY93" s="74"/>
      <c r="AZ93" s="74"/>
      <c r="BA93" s="74"/>
      <c r="BB93" s="74"/>
      <c r="BC93" s="74"/>
      <c r="BD93" s="74"/>
      <c r="BE93" s="72">
        <f>AW93</f>
        <v>1</v>
      </c>
      <c r="BF93" s="72"/>
      <c r="BG93" s="72"/>
      <c r="BH93" s="72"/>
      <c r="BI93" s="72"/>
      <c r="BJ93" s="72"/>
      <c r="BK93" s="72"/>
      <c r="BL93" s="72"/>
    </row>
    <row r="94" spans="1:73" ht="21" customHeight="1" x14ac:dyDescent="0.2">
      <c r="A94" s="65"/>
      <c r="B94" s="65"/>
      <c r="C94" s="65"/>
      <c r="D94" s="65"/>
      <c r="E94" s="65"/>
      <c r="F94" s="65"/>
      <c r="G94" s="73" t="s">
        <v>60</v>
      </c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57"/>
      <c r="AP94" s="57"/>
      <c r="AQ94" s="57"/>
      <c r="AR94" s="57"/>
      <c r="AS94" s="57"/>
      <c r="AT94" s="57"/>
      <c r="AU94" s="57"/>
      <c r="AV94" s="57"/>
      <c r="AW94" s="70"/>
      <c r="AX94" s="70"/>
      <c r="AY94" s="70"/>
      <c r="AZ94" s="70"/>
      <c r="BA94" s="70"/>
      <c r="BB94" s="70"/>
      <c r="BC94" s="70"/>
      <c r="BD94" s="70"/>
      <c r="BE94" s="58"/>
      <c r="BF94" s="58"/>
      <c r="BG94" s="58"/>
      <c r="BH94" s="58"/>
      <c r="BI94" s="58"/>
      <c r="BJ94" s="58"/>
      <c r="BK94" s="58"/>
      <c r="BL94" s="58"/>
    </row>
    <row r="95" spans="1:73" ht="32.25" customHeight="1" x14ac:dyDescent="0.2">
      <c r="A95" s="65"/>
      <c r="B95" s="65"/>
      <c r="C95" s="65"/>
      <c r="D95" s="65"/>
      <c r="E95" s="65"/>
      <c r="F95" s="65"/>
      <c r="G95" s="71" t="s">
        <v>80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67" t="s">
        <v>69</v>
      </c>
      <c r="AA95" s="67"/>
      <c r="AB95" s="67"/>
      <c r="AC95" s="67"/>
      <c r="AD95" s="67"/>
      <c r="AE95" s="67" t="s">
        <v>58</v>
      </c>
      <c r="AF95" s="67"/>
      <c r="AG95" s="67"/>
      <c r="AH95" s="67"/>
      <c r="AI95" s="67"/>
      <c r="AJ95" s="67"/>
      <c r="AK95" s="67"/>
      <c r="AL95" s="67"/>
      <c r="AM95" s="67"/>
      <c r="AN95" s="67"/>
      <c r="AO95" s="57"/>
      <c r="AP95" s="57"/>
      <c r="AQ95" s="57"/>
      <c r="AR95" s="57"/>
      <c r="AS95" s="57"/>
      <c r="AT95" s="57"/>
      <c r="AU95" s="57"/>
      <c r="AV95" s="57"/>
      <c r="AW95" s="70">
        <f>AW91</f>
        <v>96120</v>
      </c>
      <c r="AX95" s="70"/>
      <c r="AY95" s="70"/>
      <c r="AZ95" s="70"/>
      <c r="BA95" s="70"/>
      <c r="BB95" s="70"/>
      <c r="BC95" s="70"/>
      <c r="BD95" s="70"/>
      <c r="BE95" s="57">
        <f>AW95</f>
        <v>96120</v>
      </c>
      <c r="BF95" s="57"/>
      <c r="BG95" s="57"/>
      <c r="BH95" s="57"/>
      <c r="BI95" s="57"/>
      <c r="BJ95" s="57"/>
      <c r="BK95" s="57"/>
      <c r="BL95" s="57"/>
    </row>
    <row r="96" spans="1:73" ht="18" customHeight="1" x14ac:dyDescent="0.2">
      <c r="A96" s="65"/>
      <c r="B96" s="65"/>
      <c r="C96" s="65"/>
      <c r="D96" s="65"/>
      <c r="E96" s="65"/>
      <c r="F96" s="65"/>
      <c r="G96" s="69" t="s">
        <v>49</v>
      </c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57"/>
      <c r="AP96" s="57"/>
      <c r="AQ96" s="57"/>
      <c r="AR96" s="57"/>
      <c r="AS96" s="57"/>
      <c r="AT96" s="57"/>
      <c r="AU96" s="57"/>
      <c r="AV96" s="57"/>
      <c r="AW96" s="70"/>
      <c r="AX96" s="70"/>
      <c r="AY96" s="70"/>
      <c r="AZ96" s="70"/>
      <c r="BA96" s="70"/>
      <c r="BB96" s="70"/>
      <c r="BC96" s="70"/>
      <c r="BD96" s="70"/>
      <c r="BE96" s="58"/>
      <c r="BF96" s="58"/>
      <c r="BG96" s="58"/>
      <c r="BH96" s="58"/>
      <c r="BI96" s="58"/>
      <c r="BJ96" s="58"/>
      <c r="BK96" s="58"/>
      <c r="BL96" s="58"/>
    </row>
    <row r="97" spans="1:64" ht="37.5" customHeight="1" x14ac:dyDescent="0.2">
      <c r="A97" s="65"/>
      <c r="B97" s="65"/>
      <c r="C97" s="65"/>
      <c r="D97" s="65"/>
      <c r="E97" s="65"/>
      <c r="F97" s="65"/>
      <c r="G97" s="66" t="s">
        <v>57</v>
      </c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7" t="s">
        <v>50</v>
      </c>
      <c r="AA97" s="67"/>
      <c r="AB97" s="67"/>
      <c r="AC97" s="67"/>
      <c r="AD97" s="67"/>
      <c r="AE97" s="67" t="s">
        <v>58</v>
      </c>
      <c r="AF97" s="67"/>
      <c r="AG97" s="67"/>
      <c r="AH97" s="67"/>
      <c r="AI97" s="67"/>
      <c r="AJ97" s="67"/>
      <c r="AK97" s="67"/>
      <c r="AL97" s="67"/>
      <c r="AM97" s="67"/>
      <c r="AN97" s="67"/>
      <c r="AO97" s="57"/>
      <c r="AP97" s="57"/>
      <c r="AQ97" s="57"/>
      <c r="AR97" s="57"/>
      <c r="AS97" s="57"/>
      <c r="AT97" s="57"/>
      <c r="AU97" s="57"/>
      <c r="AV97" s="57"/>
      <c r="AW97" s="68">
        <f>AW90/55378873.23*100</f>
        <v>0.17356799514644081</v>
      </c>
      <c r="AX97" s="68" t="e">
        <f>#REF!/33361779.74*100</f>
        <v>#REF!</v>
      </c>
      <c r="AY97" s="68" t="e">
        <f>#REF!/55379000*100</f>
        <v>#REF!</v>
      </c>
      <c r="AZ97" s="68" t="e">
        <f>#REF!/33361779.74*100</f>
        <v>#REF!</v>
      </c>
      <c r="BA97" s="68" t="e">
        <f>#REF!/55379000*100</f>
        <v>#REF!</v>
      </c>
      <c r="BB97" s="68" t="e">
        <f>#REF!/33361779.74*100</f>
        <v>#REF!</v>
      </c>
      <c r="BC97" s="68" t="e">
        <f>#REF!/55379000*100</f>
        <v>#REF!</v>
      </c>
      <c r="BD97" s="68" t="e">
        <f>#REF!/33361779.74*100</f>
        <v>#REF!</v>
      </c>
      <c r="BE97" s="58">
        <f>AW97</f>
        <v>0.17356799514644081</v>
      </c>
      <c r="BF97" s="58"/>
      <c r="BG97" s="58"/>
      <c r="BH97" s="58"/>
      <c r="BI97" s="58"/>
      <c r="BJ97" s="58"/>
      <c r="BK97" s="58"/>
      <c r="BL97" s="58"/>
    </row>
    <row r="98" spans="1:64" ht="25.5" customHeight="1" x14ac:dyDescent="0.2">
      <c r="A98" s="87"/>
      <c r="B98" s="88"/>
      <c r="C98" s="88"/>
      <c r="D98" s="88"/>
      <c r="E98" s="88"/>
      <c r="F98" s="89"/>
      <c r="G98" s="90" t="s">
        <v>112</v>
      </c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2"/>
    </row>
    <row r="99" spans="1:64" ht="20.25" customHeight="1" x14ac:dyDescent="0.2">
      <c r="A99" s="163"/>
      <c r="B99" s="164"/>
      <c r="C99" s="164"/>
      <c r="D99" s="164"/>
      <c r="E99" s="164"/>
      <c r="F99" s="165"/>
      <c r="G99" s="169" t="s">
        <v>47</v>
      </c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1"/>
      <c r="Z99" s="172"/>
      <c r="AA99" s="172"/>
      <c r="AB99" s="172"/>
      <c r="AC99" s="172"/>
      <c r="AD99" s="172"/>
      <c r="AE99" s="169"/>
      <c r="AF99" s="170"/>
      <c r="AG99" s="170"/>
      <c r="AH99" s="170"/>
      <c r="AI99" s="170"/>
      <c r="AJ99" s="170"/>
      <c r="AK99" s="170"/>
      <c r="AL99" s="170"/>
      <c r="AM99" s="170"/>
      <c r="AN99" s="171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</row>
    <row r="100" spans="1:64" ht="37.5" customHeight="1" x14ac:dyDescent="0.2">
      <c r="A100" s="87"/>
      <c r="B100" s="88"/>
      <c r="C100" s="88"/>
      <c r="D100" s="88"/>
      <c r="E100" s="88"/>
      <c r="F100" s="89"/>
      <c r="G100" s="93" t="s">
        <v>110</v>
      </c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5"/>
      <c r="Z100" s="67" t="s">
        <v>48</v>
      </c>
      <c r="AA100" s="67"/>
      <c r="AB100" s="67"/>
      <c r="AC100" s="67"/>
      <c r="AD100" s="67"/>
      <c r="AE100" s="96" t="s">
        <v>61</v>
      </c>
      <c r="AF100" s="97"/>
      <c r="AG100" s="97"/>
      <c r="AH100" s="97"/>
      <c r="AI100" s="97"/>
      <c r="AJ100" s="97"/>
      <c r="AK100" s="97"/>
      <c r="AL100" s="97"/>
      <c r="AM100" s="97"/>
      <c r="AN100" s="98"/>
      <c r="AO100" s="57"/>
      <c r="AP100" s="57"/>
      <c r="AQ100" s="57"/>
      <c r="AR100" s="57"/>
      <c r="AS100" s="57"/>
      <c r="AT100" s="57"/>
      <c r="AU100" s="57"/>
      <c r="AV100" s="57"/>
      <c r="AW100" s="57">
        <f>AW53+AW54+AW55</f>
        <v>3789823</v>
      </c>
      <c r="AX100" s="57"/>
      <c r="AY100" s="57"/>
      <c r="AZ100" s="57"/>
      <c r="BA100" s="57"/>
      <c r="BB100" s="57"/>
      <c r="BC100" s="57"/>
      <c r="BD100" s="57"/>
      <c r="BE100" s="57">
        <f>AO100+AW100</f>
        <v>3789823</v>
      </c>
      <c r="BF100" s="57"/>
      <c r="BG100" s="57"/>
      <c r="BH100" s="57"/>
      <c r="BI100" s="57"/>
      <c r="BJ100" s="57"/>
      <c r="BK100" s="57"/>
      <c r="BL100" s="57"/>
    </row>
    <row r="101" spans="1:64" ht="19.5" customHeight="1" x14ac:dyDescent="0.2">
      <c r="A101" s="163"/>
      <c r="B101" s="164"/>
      <c r="C101" s="164"/>
      <c r="D101" s="164"/>
      <c r="E101" s="164"/>
      <c r="F101" s="165"/>
      <c r="G101" s="173" t="s">
        <v>103</v>
      </c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5"/>
      <c r="Z101" s="67"/>
      <c r="AA101" s="67"/>
      <c r="AB101" s="67"/>
      <c r="AC101" s="67"/>
      <c r="AD101" s="67"/>
      <c r="AE101" s="96"/>
      <c r="AF101" s="97"/>
      <c r="AG101" s="97"/>
      <c r="AH101" s="97"/>
      <c r="AI101" s="97"/>
      <c r="AJ101" s="97"/>
      <c r="AK101" s="97"/>
      <c r="AL101" s="97"/>
      <c r="AM101" s="97"/>
      <c r="AN101" s="98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</row>
    <row r="102" spans="1:64" ht="35.25" customHeight="1" x14ac:dyDescent="0.2">
      <c r="A102" s="163"/>
      <c r="B102" s="164"/>
      <c r="C102" s="164"/>
      <c r="D102" s="164"/>
      <c r="E102" s="164"/>
      <c r="F102" s="165"/>
      <c r="G102" s="176" t="s">
        <v>109</v>
      </c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8"/>
      <c r="Z102" s="67" t="s">
        <v>62</v>
      </c>
      <c r="AA102" s="67"/>
      <c r="AB102" s="67"/>
      <c r="AC102" s="67"/>
      <c r="AD102" s="67"/>
      <c r="AE102" s="96" t="s">
        <v>64</v>
      </c>
      <c r="AF102" s="97"/>
      <c r="AG102" s="97"/>
      <c r="AH102" s="97"/>
      <c r="AI102" s="97"/>
      <c r="AJ102" s="97"/>
      <c r="AK102" s="97"/>
      <c r="AL102" s="97"/>
      <c r="AM102" s="97"/>
      <c r="AN102" s="98"/>
      <c r="AO102" s="99"/>
      <c r="AP102" s="99"/>
      <c r="AQ102" s="99"/>
      <c r="AR102" s="99"/>
      <c r="AS102" s="99"/>
      <c r="AT102" s="99"/>
      <c r="AU102" s="99"/>
      <c r="AV102" s="99"/>
      <c r="AW102" s="72">
        <f>1+2</f>
        <v>3</v>
      </c>
      <c r="AX102" s="72"/>
      <c r="AY102" s="72"/>
      <c r="AZ102" s="72"/>
      <c r="BA102" s="72"/>
      <c r="BB102" s="72"/>
      <c r="BC102" s="72"/>
      <c r="BD102" s="72"/>
      <c r="BE102" s="72">
        <f>AW102</f>
        <v>3</v>
      </c>
      <c r="BF102" s="72"/>
      <c r="BG102" s="72"/>
      <c r="BH102" s="72"/>
      <c r="BI102" s="72"/>
      <c r="BJ102" s="72"/>
      <c r="BK102" s="72"/>
      <c r="BL102" s="72"/>
    </row>
    <row r="103" spans="1:64" ht="20.25" customHeight="1" x14ac:dyDescent="0.2">
      <c r="A103" s="163"/>
      <c r="B103" s="164"/>
      <c r="C103" s="164"/>
      <c r="D103" s="164"/>
      <c r="E103" s="164"/>
      <c r="F103" s="165"/>
      <c r="G103" s="173" t="s">
        <v>60</v>
      </c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5"/>
      <c r="Z103" s="96"/>
      <c r="AA103" s="97"/>
      <c r="AB103" s="97"/>
      <c r="AC103" s="97"/>
      <c r="AD103" s="98"/>
      <c r="AE103" s="96"/>
      <c r="AF103" s="97"/>
      <c r="AG103" s="97"/>
      <c r="AH103" s="97"/>
      <c r="AI103" s="97"/>
      <c r="AJ103" s="97"/>
      <c r="AK103" s="97"/>
      <c r="AL103" s="97"/>
      <c r="AM103" s="97"/>
      <c r="AN103" s="98"/>
      <c r="AO103" s="99"/>
      <c r="AP103" s="99"/>
      <c r="AQ103" s="99"/>
      <c r="AR103" s="99"/>
      <c r="AS103" s="99"/>
      <c r="AT103" s="99"/>
      <c r="AU103" s="99"/>
      <c r="AV103" s="99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</row>
    <row r="104" spans="1:64" ht="36" customHeight="1" x14ac:dyDescent="0.2">
      <c r="A104" s="163"/>
      <c r="B104" s="164"/>
      <c r="C104" s="164"/>
      <c r="D104" s="164"/>
      <c r="E104" s="164"/>
      <c r="F104" s="165"/>
      <c r="G104" s="176" t="s">
        <v>118</v>
      </c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8"/>
      <c r="Z104" s="67" t="s">
        <v>48</v>
      </c>
      <c r="AA104" s="67"/>
      <c r="AB104" s="67"/>
      <c r="AC104" s="67"/>
      <c r="AD104" s="67"/>
      <c r="AE104" s="96" t="s">
        <v>58</v>
      </c>
      <c r="AF104" s="97"/>
      <c r="AG104" s="97"/>
      <c r="AH104" s="97"/>
      <c r="AI104" s="97"/>
      <c r="AJ104" s="97"/>
      <c r="AK104" s="97"/>
      <c r="AL104" s="97"/>
      <c r="AM104" s="97"/>
      <c r="AN104" s="98"/>
      <c r="AO104" s="99"/>
      <c r="AP104" s="99"/>
      <c r="AQ104" s="99"/>
      <c r="AR104" s="99"/>
      <c r="AS104" s="99"/>
      <c r="AT104" s="99"/>
      <c r="AU104" s="99"/>
      <c r="AV104" s="99"/>
      <c r="AW104" s="57">
        <f>AW100/AW102</f>
        <v>1263274.3333333333</v>
      </c>
      <c r="AX104" s="57"/>
      <c r="AY104" s="57"/>
      <c r="AZ104" s="57"/>
      <c r="BA104" s="57"/>
      <c r="BB104" s="57"/>
      <c r="BC104" s="57"/>
      <c r="BD104" s="57"/>
      <c r="BE104" s="57">
        <f>AW104</f>
        <v>1263274.3333333333</v>
      </c>
      <c r="BF104" s="57"/>
      <c r="BG104" s="57"/>
      <c r="BH104" s="57"/>
      <c r="BI104" s="57"/>
      <c r="BJ104" s="57"/>
      <c r="BK104" s="57"/>
      <c r="BL104" s="57"/>
    </row>
    <row r="105" spans="1:64" ht="19.5" customHeight="1" x14ac:dyDescent="0.2">
      <c r="A105" s="163"/>
      <c r="B105" s="164"/>
      <c r="C105" s="164"/>
      <c r="D105" s="164"/>
      <c r="E105" s="164"/>
      <c r="F105" s="165"/>
      <c r="G105" s="183" t="s">
        <v>49</v>
      </c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5"/>
      <c r="Z105" s="96"/>
      <c r="AA105" s="97"/>
      <c r="AB105" s="97"/>
      <c r="AC105" s="97"/>
      <c r="AD105" s="98"/>
      <c r="AE105" s="96"/>
      <c r="AF105" s="97"/>
      <c r="AG105" s="97"/>
      <c r="AH105" s="97"/>
      <c r="AI105" s="97"/>
      <c r="AJ105" s="97"/>
      <c r="AK105" s="97"/>
      <c r="AL105" s="97"/>
      <c r="AM105" s="97"/>
      <c r="AN105" s="98"/>
      <c r="AO105" s="59"/>
      <c r="AP105" s="60"/>
      <c r="AQ105" s="60"/>
      <c r="AR105" s="60"/>
      <c r="AS105" s="60"/>
      <c r="AT105" s="60"/>
      <c r="AU105" s="60"/>
      <c r="AV105" s="61"/>
      <c r="AW105" s="186"/>
      <c r="AX105" s="187"/>
      <c r="AY105" s="187"/>
      <c r="AZ105" s="187"/>
      <c r="BA105" s="187"/>
      <c r="BB105" s="187"/>
      <c r="BC105" s="187"/>
      <c r="BD105" s="188"/>
      <c r="BE105" s="186"/>
      <c r="BF105" s="187"/>
      <c r="BG105" s="187"/>
      <c r="BH105" s="187"/>
      <c r="BI105" s="187"/>
      <c r="BJ105" s="187"/>
      <c r="BK105" s="187"/>
      <c r="BL105" s="188"/>
    </row>
    <row r="106" spans="1:64" ht="35.25" customHeight="1" x14ac:dyDescent="0.2">
      <c r="A106" s="87">
        <v>0</v>
      </c>
      <c r="B106" s="88"/>
      <c r="C106" s="88"/>
      <c r="D106" s="88"/>
      <c r="E106" s="88"/>
      <c r="F106" s="89"/>
      <c r="G106" s="85" t="s">
        <v>57</v>
      </c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67" t="s">
        <v>50</v>
      </c>
      <c r="AA106" s="67"/>
      <c r="AB106" s="67"/>
      <c r="AC106" s="67"/>
      <c r="AD106" s="67"/>
      <c r="AE106" s="96" t="s">
        <v>58</v>
      </c>
      <c r="AF106" s="97"/>
      <c r="AG106" s="97"/>
      <c r="AH106" s="97"/>
      <c r="AI106" s="97"/>
      <c r="AJ106" s="97"/>
      <c r="AK106" s="97"/>
      <c r="AL106" s="97"/>
      <c r="AM106" s="97"/>
      <c r="AN106" s="98"/>
      <c r="AO106" s="57"/>
      <c r="AP106" s="57"/>
      <c r="AQ106" s="57"/>
      <c r="AR106" s="57"/>
      <c r="AS106" s="57"/>
      <c r="AT106" s="57"/>
      <c r="AU106" s="57"/>
      <c r="AV106" s="57"/>
      <c r="AW106" s="203">
        <f>AW100/9779752.59*100</f>
        <v>38.751726744858281</v>
      </c>
      <c r="AX106" s="203">
        <f>AX102/151003162.73*100</f>
        <v>0</v>
      </c>
      <c r="AY106" s="203">
        <f>AY101/6579752.59*100</f>
        <v>0</v>
      </c>
      <c r="AZ106" s="203">
        <f>AZ102/151003162.73*100</f>
        <v>0</v>
      </c>
      <c r="BA106" s="203">
        <f>BA101/6579752.59*100</f>
        <v>0</v>
      </c>
      <c r="BB106" s="203">
        <f>BB102/151003162.73*100</f>
        <v>0</v>
      </c>
      <c r="BC106" s="203">
        <f>BC101/6579752.59*100</f>
        <v>0</v>
      </c>
      <c r="BD106" s="203">
        <f>BD102/151003162.73*100</f>
        <v>0</v>
      </c>
      <c r="BE106" s="57">
        <f>AO106+AW106</f>
        <v>38.751726744858281</v>
      </c>
      <c r="BF106" s="57"/>
      <c r="BG106" s="57"/>
      <c r="BH106" s="57"/>
      <c r="BI106" s="57"/>
      <c r="BJ106" s="57"/>
      <c r="BK106" s="57"/>
      <c r="BL106" s="57"/>
    </row>
    <row r="107" spans="1:64" ht="20.100000000000001" customHeight="1" x14ac:dyDescent="0.2">
      <c r="A107" s="87"/>
      <c r="B107" s="88"/>
      <c r="C107" s="88"/>
      <c r="D107" s="88"/>
      <c r="E107" s="88"/>
      <c r="F107" s="89"/>
      <c r="G107" s="189" t="s">
        <v>111</v>
      </c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9"/>
      <c r="BE107" s="58"/>
      <c r="BF107" s="58"/>
      <c r="BG107" s="58"/>
      <c r="BH107" s="58"/>
      <c r="BI107" s="58"/>
      <c r="BJ107" s="58"/>
      <c r="BK107" s="58"/>
      <c r="BL107" s="58"/>
    </row>
    <row r="108" spans="1:64" ht="20.100000000000001" customHeight="1" x14ac:dyDescent="0.2">
      <c r="A108" s="163">
        <v>0</v>
      </c>
      <c r="B108" s="164"/>
      <c r="C108" s="164"/>
      <c r="D108" s="164"/>
      <c r="E108" s="164"/>
      <c r="F108" s="165"/>
      <c r="G108" s="169" t="s">
        <v>47</v>
      </c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1"/>
      <c r="Z108" s="172"/>
      <c r="AA108" s="172"/>
      <c r="AB108" s="172"/>
      <c r="AC108" s="172"/>
      <c r="AD108" s="172"/>
      <c r="AE108" s="169"/>
      <c r="AF108" s="170"/>
      <c r="AG108" s="170"/>
      <c r="AH108" s="170"/>
      <c r="AI108" s="170"/>
      <c r="AJ108" s="170"/>
      <c r="AK108" s="170"/>
      <c r="AL108" s="170"/>
      <c r="AM108" s="170"/>
      <c r="AN108" s="171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</row>
    <row r="109" spans="1:64" ht="54" customHeight="1" x14ac:dyDescent="0.2">
      <c r="A109" s="87"/>
      <c r="B109" s="88"/>
      <c r="C109" s="88"/>
      <c r="D109" s="88"/>
      <c r="E109" s="88"/>
      <c r="F109" s="89"/>
      <c r="G109" s="193" t="s">
        <v>104</v>
      </c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5"/>
      <c r="Z109" s="67" t="s">
        <v>48</v>
      </c>
      <c r="AA109" s="67"/>
      <c r="AB109" s="67"/>
      <c r="AC109" s="67"/>
      <c r="AD109" s="67"/>
      <c r="AE109" s="96" t="s">
        <v>61</v>
      </c>
      <c r="AF109" s="97"/>
      <c r="AG109" s="97"/>
      <c r="AH109" s="97"/>
      <c r="AI109" s="97"/>
      <c r="AJ109" s="97"/>
      <c r="AK109" s="97"/>
      <c r="AL109" s="97"/>
      <c r="AM109" s="97"/>
      <c r="AN109" s="98"/>
      <c r="AO109" s="57"/>
      <c r="AP109" s="57"/>
      <c r="AQ109" s="57"/>
      <c r="AR109" s="57"/>
      <c r="AS109" s="57"/>
      <c r="AT109" s="57"/>
      <c r="AU109" s="57"/>
      <c r="AV109" s="57"/>
      <c r="AW109" s="57">
        <f>AW57+AW58+AW59+AW60+AW61+AW62</f>
        <v>3706045</v>
      </c>
      <c r="AX109" s="57"/>
      <c r="AY109" s="57"/>
      <c r="AZ109" s="57"/>
      <c r="BA109" s="57"/>
      <c r="BB109" s="57"/>
      <c r="BC109" s="57"/>
      <c r="BD109" s="57"/>
      <c r="BE109" s="57">
        <f>AO109+AW109</f>
        <v>3706045</v>
      </c>
      <c r="BF109" s="57"/>
      <c r="BG109" s="57"/>
      <c r="BH109" s="57"/>
      <c r="BI109" s="57"/>
      <c r="BJ109" s="57"/>
      <c r="BK109" s="57"/>
      <c r="BL109" s="57"/>
    </row>
    <row r="110" spans="1:64" ht="54" customHeight="1" x14ac:dyDescent="0.2">
      <c r="A110" s="87"/>
      <c r="B110" s="88"/>
      <c r="C110" s="88"/>
      <c r="D110" s="88"/>
      <c r="E110" s="88"/>
      <c r="F110" s="89"/>
      <c r="G110" s="100" t="s">
        <v>127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67" t="s">
        <v>48</v>
      </c>
      <c r="AA110" s="67"/>
      <c r="AB110" s="67"/>
      <c r="AC110" s="67"/>
      <c r="AD110" s="67"/>
      <c r="AE110" s="96" t="s">
        <v>61</v>
      </c>
      <c r="AF110" s="97"/>
      <c r="AG110" s="97"/>
      <c r="AH110" s="97"/>
      <c r="AI110" s="97"/>
      <c r="AJ110" s="97"/>
      <c r="AK110" s="97"/>
      <c r="AL110" s="97"/>
      <c r="AM110" s="97"/>
      <c r="AN110" s="98"/>
      <c r="AO110" s="57"/>
      <c r="AP110" s="57"/>
      <c r="AQ110" s="57"/>
      <c r="AR110" s="57"/>
      <c r="AS110" s="57"/>
      <c r="AT110" s="57"/>
      <c r="AU110" s="57"/>
      <c r="AV110" s="57"/>
      <c r="AW110" s="54">
        <f>AW63+AW64+AW65</f>
        <v>2215806</v>
      </c>
      <c r="AX110" s="55"/>
      <c r="AY110" s="55"/>
      <c r="AZ110" s="55"/>
      <c r="BA110" s="55"/>
      <c r="BB110" s="55"/>
      <c r="BC110" s="55"/>
      <c r="BD110" s="56"/>
      <c r="BE110" s="57">
        <f>AO110+AW110</f>
        <v>2215806</v>
      </c>
      <c r="BF110" s="57"/>
      <c r="BG110" s="57"/>
      <c r="BH110" s="57"/>
      <c r="BI110" s="57"/>
      <c r="BJ110" s="57"/>
      <c r="BK110" s="57"/>
      <c r="BL110" s="57"/>
    </row>
    <row r="111" spans="1:64" ht="21" customHeight="1" x14ac:dyDescent="0.2">
      <c r="A111" s="87"/>
      <c r="B111" s="88"/>
      <c r="C111" s="88"/>
      <c r="D111" s="88"/>
      <c r="E111" s="88"/>
      <c r="F111" s="89"/>
      <c r="G111" s="180" t="s">
        <v>68</v>
      </c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2"/>
      <c r="Z111" s="96"/>
      <c r="AA111" s="97"/>
      <c r="AB111" s="97"/>
      <c r="AC111" s="97"/>
      <c r="AD111" s="98"/>
      <c r="AE111" s="96"/>
      <c r="AF111" s="97"/>
      <c r="AG111" s="97"/>
      <c r="AH111" s="97"/>
      <c r="AI111" s="97"/>
      <c r="AJ111" s="97"/>
      <c r="AK111" s="97"/>
      <c r="AL111" s="97"/>
      <c r="AM111" s="97"/>
      <c r="AN111" s="98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</row>
    <row r="112" spans="1:64" ht="66" customHeight="1" x14ac:dyDescent="0.2">
      <c r="A112" s="163"/>
      <c r="B112" s="164"/>
      <c r="C112" s="164"/>
      <c r="D112" s="164"/>
      <c r="E112" s="164"/>
      <c r="F112" s="165"/>
      <c r="G112" s="93" t="s">
        <v>106</v>
      </c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5"/>
      <c r="Z112" s="67" t="s">
        <v>62</v>
      </c>
      <c r="AA112" s="67"/>
      <c r="AB112" s="67"/>
      <c r="AC112" s="67"/>
      <c r="AD112" s="67"/>
      <c r="AE112" s="96" t="s">
        <v>105</v>
      </c>
      <c r="AF112" s="97"/>
      <c r="AG112" s="97"/>
      <c r="AH112" s="97"/>
      <c r="AI112" s="97"/>
      <c r="AJ112" s="97"/>
      <c r="AK112" s="97"/>
      <c r="AL112" s="97"/>
      <c r="AM112" s="97"/>
      <c r="AN112" s="98"/>
      <c r="AO112" s="99"/>
      <c r="AP112" s="99"/>
      <c r="AQ112" s="99"/>
      <c r="AR112" s="99"/>
      <c r="AS112" s="99"/>
      <c r="AT112" s="99"/>
      <c r="AU112" s="99"/>
      <c r="AV112" s="99"/>
      <c r="AW112" s="72">
        <f>5+1</f>
        <v>6</v>
      </c>
      <c r="AX112" s="72"/>
      <c r="AY112" s="72"/>
      <c r="AZ112" s="72"/>
      <c r="BA112" s="72"/>
      <c r="BB112" s="72"/>
      <c r="BC112" s="72"/>
      <c r="BD112" s="72"/>
      <c r="BE112" s="72">
        <f>AW112</f>
        <v>6</v>
      </c>
      <c r="BF112" s="72"/>
      <c r="BG112" s="72"/>
      <c r="BH112" s="72"/>
      <c r="BI112" s="72"/>
      <c r="BJ112" s="72"/>
      <c r="BK112" s="72"/>
      <c r="BL112" s="72"/>
    </row>
    <row r="113" spans="1:72" ht="51" customHeight="1" x14ac:dyDescent="0.2">
      <c r="A113" s="163"/>
      <c r="B113" s="164"/>
      <c r="C113" s="164"/>
      <c r="D113" s="164"/>
      <c r="E113" s="164"/>
      <c r="F113" s="165"/>
      <c r="G113" s="93" t="s">
        <v>129</v>
      </c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5"/>
      <c r="Z113" s="67" t="s">
        <v>62</v>
      </c>
      <c r="AA113" s="67"/>
      <c r="AB113" s="67"/>
      <c r="AC113" s="67"/>
      <c r="AD113" s="67"/>
      <c r="AE113" s="96" t="s">
        <v>128</v>
      </c>
      <c r="AF113" s="97"/>
      <c r="AG113" s="97"/>
      <c r="AH113" s="97"/>
      <c r="AI113" s="97"/>
      <c r="AJ113" s="97"/>
      <c r="AK113" s="97"/>
      <c r="AL113" s="97"/>
      <c r="AM113" s="97"/>
      <c r="AN113" s="98"/>
      <c r="AO113" s="99"/>
      <c r="AP113" s="99"/>
      <c r="AQ113" s="99"/>
      <c r="AR113" s="99"/>
      <c r="AS113" s="99"/>
      <c r="AT113" s="99"/>
      <c r="AU113" s="99"/>
      <c r="AV113" s="99"/>
      <c r="AW113" s="72">
        <f>1+2+2</f>
        <v>5</v>
      </c>
      <c r="AX113" s="72"/>
      <c r="AY113" s="72"/>
      <c r="AZ113" s="72"/>
      <c r="BA113" s="72"/>
      <c r="BB113" s="72"/>
      <c r="BC113" s="72"/>
      <c r="BD113" s="72"/>
      <c r="BE113" s="72">
        <f>AW113</f>
        <v>5</v>
      </c>
      <c r="BF113" s="72"/>
      <c r="BG113" s="72"/>
      <c r="BH113" s="72"/>
      <c r="BI113" s="72"/>
      <c r="BJ113" s="72"/>
      <c r="BK113" s="72"/>
      <c r="BL113" s="72"/>
    </row>
    <row r="114" spans="1:72" ht="18.95" customHeight="1" x14ac:dyDescent="0.2">
      <c r="A114" s="163"/>
      <c r="B114" s="164"/>
      <c r="C114" s="164"/>
      <c r="D114" s="164"/>
      <c r="E114" s="164"/>
      <c r="F114" s="165"/>
      <c r="G114" s="173" t="s">
        <v>60</v>
      </c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5"/>
      <c r="Z114" s="96"/>
      <c r="AA114" s="97"/>
      <c r="AB114" s="97"/>
      <c r="AC114" s="97"/>
      <c r="AD114" s="98"/>
      <c r="AE114" s="96"/>
      <c r="AF114" s="97"/>
      <c r="AG114" s="97"/>
      <c r="AH114" s="97"/>
      <c r="AI114" s="97"/>
      <c r="AJ114" s="97"/>
      <c r="AK114" s="97"/>
      <c r="AL114" s="97"/>
      <c r="AM114" s="97"/>
      <c r="AN114" s="98"/>
      <c r="AO114" s="99"/>
      <c r="AP114" s="99"/>
      <c r="AQ114" s="99"/>
      <c r="AR114" s="99"/>
      <c r="AS114" s="99"/>
      <c r="AT114" s="99"/>
      <c r="AU114" s="99"/>
      <c r="AV114" s="99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</row>
    <row r="115" spans="1:72" ht="50.25" customHeight="1" x14ac:dyDescent="0.2">
      <c r="A115" s="163"/>
      <c r="B115" s="164"/>
      <c r="C115" s="164"/>
      <c r="D115" s="164"/>
      <c r="E115" s="164"/>
      <c r="F115" s="165"/>
      <c r="G115" s="176" t="s">
        <v>107</v>
      </c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8"/>
      <c r="Z115" s="67" t="s">
        <v>48</v>
      </c>
      <c r="AA115" s="67"/>
      <c r="AB115" s="67"/>
      <c r="AC115" s="67"/>
      <c r="AD115" s="67"/>
      <c r="AE115" s="96" t="s">
        <v>58</v>
      </c>
      <c r="AF115" s="97"/>
      <c r="AG115" s="97"/>
      <c r="AH115" s="97"/>
      <c r="AI115" s="97"/>
      <c r="AJ115" s="97"/>
      <c r="AK115" s="97"/>
      <c r="AL115" s="97"/>
      <c r="AM115" s="97"/>
      <c r="AN115" s="98"/>
      <c r="AO115" s="99"/>
      <c r="AP115" s="99"/>
      <c r="AQ115" s="99"/>
      <c r="AR115" s="99"/>
      <c r="AS115" s="99"/>
      <c r="AT115" s="99"/>
      <c r="AU115" s="99"/>
      <c r="AV115" s="99"/>
      <c r="AW115" s="57">
        <f>AW109/AW112</f>
        <v>617674.16666666663</v>
      </c>
      <c r="AX115" s="57"/>
      <c r="AY115" s="57"/>
      <c r="AZ115" s="57"/>
      <c r="BA115" s="57"/>
      <c r="BB115" s="57"/>
      <c r="BC115" s="57"/>
      <c r="BD115" s="57"/>
      <c r="BE115" s="57">
        <f>AW115</f>
        <v>617674.16666666663</v>
      </c>
      <c r="BF115" s="57"/>
      <c r="BG115" s="57"/>
      <c r="BH115" s="57"/>
      <c r="BI115" s="57"/>
      <c r="BJ115" s="57"/>
      <c r="BK115" s="57"/>
      <c r="BL115" s="57"/>
    </row>
    <row r="116" spans="1:72" ht="54" customHeight="1" x14ac:dyDescent="0.2">
      <c r="A116" s="163"/>
      <c r="B116" s="164"/>
      <c r="C116" s="164"/>
      <c r="D116" s="164"/>
      <c r="E116" s="164"/>
      <c r="F116" s="165"/>
      <c r="G116" s="176" t="s">
        <v>130</v>
      </c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67" t="s">
        <v>48</v>
      </c>
      <c r="AA116" s="67"/>
      <c r="AB116" s="67"/>
      <c r="AC116" s="67"/>
      <c r="AD116" s="67"/>
      <c r="AE116" s="96" t="s">
        <v>58</v>
      </c>
      <c r="AF116" s="97"/>
      <c r="AG116" s="97"/>
      <c r="AH116" s="97"/>
      <c r="AI116" s="97"/>
      <c r="AJ116" s="97"/>
      <c r="AK116" s="97"/>
      <c r="AL116" s="97"/>
      <c r="AM116" s="97"/>
      <c r="AN116" s="98"/>
      <c r="AO116" s="99"/>
      <c r="AP116" s="99"/>
      <c r="AQ116" s="99"/>
      <c r="AR116" s="99"/>
      <c r="AS116" s="99"/>
      <c r="AT116" s="99"/>
      <c r="AU116" s="99"/>
      <c r="AV116" s="99"/>
      <c r="AW116" s="54">
        <f>AW110/AW113</f>
        <v>443161.2</v>
      </c>
      <c r="AX116" s="55"/>
      <c r="AY116" s="55"/>
      <c r="AZ116" s="55"/>
      <c r="BA116" s="55"/>
      <c r="BB116" s="55"/>
      <c r="BC116" s="55"/>
      <c r="BD116" s="56"/>
      <c r="BE116" s="57">
        <f>AW116</f>
        <v>443161.2</v>
      </c>
      <c r="BF116" s="57"/>
      <c r="BG116" s="57"/>
      <c r="BH116" s="57"/>
      <c r="BI116" s="57"/>
      <c r="BJ116" s="57"/>
      <c r="BK116" s="57"/>
      <c r="BL116" s="57"/>
    </row>
    <row r="117" spans="1:72" ht="18.95" customHeight="1" x14ac:dyDescent="0.2">
      <c r="A117" s="190"/>
      <c r="B117" s="191"/>
      <c r="C117" s="191"/>
      <c r="D117" s="191"/>
      <c r="E117" s="191"/>
      <c r="F117" s="192"/>
      <c r="G117" s="179" t="s">
        <v>49</v>
      </c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9"/>
      <c r="AP117" s="99"/>
      <c r="AQ117" s="99"/>
      <c r="AR117" s="99"/>
      <c r="AS117" s="99"/>
      <c r="AT117" s="99"/>
      <c r="AU117" s="99"/>
      <c r="AV117" s="99"/>
      <c r="AW117" s="200"/>
      <c r="AX117" s="201"/>
      <c r="AY117" s="201"/>
      <c r="AZ117" s="201"/>
      <c r="BA117" s="201"/>
      <c r="BB117" s="201"/>
      <c r="BC117" s="201"/>
      <c r="BD117" s="201"/>
      <c r="BE117" s="57"/>
      <c r="BF117" s="57"/>
      <c r="BG117" s="57"/>
      <c r="BH117" s="57"/>
      <c r="BI117" s="57"/>
      <c r="BJ117" s="57"/>
      <c r="BK117" s="57"/>
      <c r="BL117" s="57"/>
    </row>
    <row r="118" spans="1:72" ht="54" customHeight="1" x14ac:dyDescent="0.2">
      <c r="A118" s="110"/>
      <c r="B118" s="110"/>
      <c r="C118" s="110"/>
      <c r="D118" s="110"/>
      <c r="E118" s="110"/>
      <c r="F118" s="110"/>
      <c r="G118" s="66" t="s">
        <v>113</v>
      </c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7" t="s">
        <v>50</v>
      </c>
      <c r="AA118" s="67"/>
      <c r="AB118" s="67"/>
      <c r="AC118" s="67"/>
      <c r="AD118" s="67"/>
      <c r="AE118" s="96" t="s">
        <v>58</v>
      </c>
      <c r="AF118" s="97"/>
      <c r="AG118" s="97"/>
      <c r="AH118" s="97"/>
      <c r="AI118" s="97"/>
      <c r="AJ118" s="97"/>
      <c r="AK118" s="97"/>
      <c r="AL118" s="97"/>
      <c r="AM118" s="97"/>
      <c r="AN118" s="98"/>
      <c r="AO118" s="99"/>
      <c r="AP118" s="99"/>
      <c r="AQ118" s="99"/>
      <c r="AR118" s="99"/>
      <c r="AS118" s="99"/>
      <c r="AT118" s="99"/>
      <c r="AU118" s="99"/>
      <c r="AV118" s="99"/>
      <c r="AW118" s="196">
        <f>100</f>
        <v>100</v>
      </c>
      <c r="AX118" s="197"/>
      <c r="AY118" s="197"/>
      <c r="AZ118" s="197"/>
      <c r="BA118" s="197"/>
      <c r="BB118" s="197"/>
      <c r="BC118" s="197"/>
      <c r="BD118" s="198"/>
      <c r="BE118" s="57">
        <f t="shared" ref="BE118:BE124" si="2">AW118</f>
        <v>100</v>
      </c>
      <c r="BF118" s="57"/>
      <c r="BG118" s="57"/>
      <c r="BH118" s="57"/>
      <c r="BI118" s="57"/>
      <c r="BJ118" s="57"/>
      <c r="BK118" s="57"/>
      <c r="BL118" s="57"/>
    </row>
    <row r="119" spans="1:72" ht="68.25" customHeight="1" x14ac:dyDescent="0.2">
      <c r="A119" s="110"/>
      <c r="B119" s="110"/>
      <c r="C119" s="110"/>
      <c r="D119" s="110"/>
      <c r="E119" s="110"/>
      <c r="F119" s="110"/>
      <c r="G119" s="66" t="s">
        <v>114</v>
      </c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7" t="s">
        <v>50</v>
      </c>
      <c r="AA119" s="67"/>
      <c r="AB119" s="67"/>
      <c r="AC119" s="67"/>
      <c r="AD119" s="67"/>
      <c r="AE119" s="96" t="s">
        <v>58</v>
      </c>
      <c r="AF119" s="97"/>
      <c r="AG119" s="97"/>
      <c r="AH119" s="97"/>
      <c r="AI119" s="97"/>
      <c r="AJ119" s="97"/>
      <c r="AK119" s="97"/>
      <c r="AL119" s="97"/>
      <c r="AM119" s="97"/>
      <c r="AN119" s="98"/>
      <c r="AO119" s="99"/>
      <c r="AP119" s="99"/>
      <c r="AQ119" s="99"/>
      <c r="AR119" s="99"/>
      <c r="AS119" s="99"/>
      <c r="AT119" s="99"/>
      <c r="AU119" s="99"/>
      <c r="AV119" s="99"/>
      <c r="AW119" s="196">
        <f>(12294845+AW58)/12818629.11*100</f>
        <v>99.999999141873914</v>
      </c>
      <c r="AX119" s="197"/>
      <c r="AY119" s="197"/>
      <c r="AZ119" s="197"/>
      <c r="BA119" s="197"/>
      <c r="BB119" s="197"/>
      <c r="BC119" s="197"/>
      <c r="BD119" s="198"/>
      <c r="BE119" s="57">
        <f t="shared" si="2"/>
        <v>99.999999141873914</v>
      </c>
      <c r="BF119" s="57"/>
      <c r="BG119" s="57"/>
      <c r="BH119" s="57"/>
      <c r="BI119" s="57"/>
      <c r="BJ119" s="57"/>
      <c r="BK119" s="57"/>
      <c r="BL119" s="57"/>
    </row>
    <row r="120" spans="1:72" ht="54" customHeight="1" x14ac:dyDescent="0.2">
      <c r="A120" s="110"/>
      <c r="B120" s="110"/>
      <c r="C120" s="110"/>
      <c r="D120" s="110"/>
      <c r="E120" s="110"/>
      <c r="F120" s="110"/>
      <c r="G120" s="66" t="s">
        <v>115</v>
      </c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7" t="s">
        <v>50</v>
      </c>
      <c r="AA120" s="67"/>
      <c r="AB120" s="67"/>
      <c r="AC120" s="67"/>
      <c r="AD120" s="67"/>
      <c r="AE120" s="96" t="s">
        <v>58</v>
      </c>
      <c r="AF120" s="97"/>
      <c r="AG120" s="97"/>
      <c r="AH120" s="97"/>
      <c r="AI120" s="97"/>
      <c r="AJ120" s="97"/>
      <c r="AK120" s="97"/>
      <c r="AL120" s="97"/>
      <c r="AM120" s="97"/>
      <c r="AN120" s="98"/>
      <c r="AO120" s="99"/>
      <c r="AP120" s="99"/>
      <c r="AQ120" s="99"/>
      <c r="AR120" s="99"/>
      <c r="AS120" s="99"/>
      <c r="AT120" s="99"/>
      <c r="AU120" s="99"/>
      <c r="AV120" s="99"/>
      <c r="AW120" s="196">
        <f>(4740400.33+AW59)/5067178.43*100</f>
        <v>99.999998026515129</v>
      </c>
      <c r="AX120" s="197"/>
      <c r="AY120" s="197"/>
      <c r="AZ120" s="197"/>
      <c r="BA120" s="197"/>
      <c r="BB120" s="197"/>
      <c r="BC120" s="197"/>
      <c r="BD120" s="198"/>
      <c r="BE120" s="57">
        <f t="shared" si="2"/>
        <v>99.999998026515129</v>
      </c>
      <c r="BF120" s="57"/>
      <c r="BG120" s="57"/>
      <c r="BH120" s="57"/>
      <c r="BI120" s="57"/>
      <c r="BJ120" s="57"/>
      <c r="BK120" s="57"/>
      <c r="BL120" s="57"/>
    </row>
    <row r="121" spans="1:72" ht="69" customHeight="1" x14ac:dyDescent="0.2">
      <c r="A121" s="110"/>
      <c r="B121" s="110"/>
      <c r="C121" s="110"/>
      <c r="D121" s="110"/>
      <c r="E121" s="110"/>
      <c r="F121" s="110"/>
      <c r="G121" s="66" t="s">
        <v>116</v>
      </c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7" t="s">
        <v>50</v>
      </c>
      <c r="AA121" s="67"/>
      <c r="AB121" s="67"/>
      <c r="AC121" s="67"/>
      <c r="AD121" s="67"/>
      <c r="AE121" s="96" t="s">
        <v>58</v>
      </c>
      <c r="AF121" s="97"/>
      <c r="AG121" s="97"/>
      <c r="AH121" s="97"/>
      <c r="AI121" s="97"/>
      <c r="AJ121" s="97"/>
      <c r="AK121" s="97"/>
      <c r="AL121" s="97"/>
      <c r="AM121" s="97"/>
      <c r="AN121" s="98"/>
      <c r="AO121" s="99"/>
      <c r="AP121" s="99"/>
      <c r="AQ121" s="99"/>
      <c r="AR121" s="99"/>
      <c r="AS121" s="99"/>
      <c r="AT121" s="99"/>
      <c r="AU121" s="99"/>
      <c r="AV121" s="99"/>
      <c r="AW121" s="196">
        <f>100</f>
        <v>100</v>
      </c>
      <c r="AX121" s="197"/>
      <c r="AY121" s="197"/>
      <c r="AZ121" s="197"/>
      <c r="BA121" s="197"/>
      <c r="BB121" s="197"/>
      <c r="BC121" s="197"/>
      <c r="BD121" s="198"/>
      <c r="BE121" s="57">
        <f t="shared" si="2"/>
        <v>100</v>
      </c>
      <c r="BF121" s="57"/>
      <c r="BG121" s="57"/>
      <c r="BH121" s="57"/>
      <c r="BI121" s="57"/>
      <c r="BJ121" s="57"/>
      <c r="BK121" s="57"/>
      <c r="BL121" s="57"/>
      <c r="BT121" s="53"/>
    </row>
    <row r="122" spans="1:72" ht="67.5" customHeight="1" x14ac:dyDescent="0.2">
      <c r="A122" s="110"/>
      <c r="B122" s="110"/>
      <c r="C122" s="110"/>
      <c r="D122" s="110"/>
      <c r="E122" s="110"/>
      <c r="F122" s="110"/>
      <c r="G122" s="66" t="s">
        <v>117</v>
      </c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7" t="s">
        <v>50</v>
      </c>
      <c r="AA122" s="67"/>
      <c r="AB122" s="67"/>
      <c r="AC122" s="67"/>
      <c r="AD122" s="67"/>
      <c r="AE122" s="96" t="s">
        <v>58</v>
      </c>
      <c r="AF122" s="97"/>
      <c r="AG122" s="97"/>
      <c r="AH122" s="97"/>
      <c r="AI122" s="97"/>
      <c r="AJ122" s="97"/>
      <c r="AK122" s="97"/>
      <c r="AL122" s="97"/>
      <c r="AM122" s="97"/>
      <c r="AN122" s="98"/>
      <c r="AO122" s="99"/>
      <c r="AP122" s="99"/>
      <c r="AQ122" s="99"/>
      <c r="AR122" s="99"/>
      <c r="AS122" s="99"/>
      <c r="AT122" s="99"/>
      <c r="AU122" s="99"/>
      <c r="AV122" s="99"/>
      <c r="AW122" s="196">
        <f>(2914367.36+AW61)/3178721.05*100</f>
        <v>100.00000975234992</v>
      </c>
      <c r="AX122" s="197"/>
      <c r="AY122" s="197"/>
      <c r="AZ122" s="197"/>
      <c r="BA122" s="197"/>
      <c r="BB122" s="197"/>
      <c r="BC122" s="197"/>
      <c r="BD122" s="198"/>
      <c r="BE122" s="57">
        <f t="shared" si="2"/>
        <v>100.00000975234992</v>
      </c>
      <c r="BF122" s="57"/>
      <c r="BG122" s="57"/>
      <c r="BH122" s="57"/>
      <c r="BI122" s="57"/>
      <c r="BJ122" s="57"/>
      <c r="BK122" s="57"/>
      <c r="BL122" s="57"/>
    </row>
    <row r="123" spans="1:72" ht="38.25" customHeight="1" x14ac:dyDescent="0.2">
      <c r="A123" s="110"/>
      <c r="B123" s="110"/>
      <c r="C123" s="110"/>
      <c r="D123" s="110"/>
      <c r="E123" s="110"/>
      <c r="F123" s="110"/>
      <c r="G123" s="66" t="s">
        <v>131</v>
      </c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7" t="s">
        <v>50</v>
      </c>
      <c r="AA123" s="67"/>
      <c r="AB123" s="67"/>
      <c r="AC123" s="67"/>
      <c r="AD123" s="67"/>
      <c r="AE123" s="96" t="s">
        <v>58</v>
      </c>
      <c r="AF123" s="97"/>
      <c r="AG123" s="97"/>
      <c r="AH123" s="97"/>
      <c r="AI123" s="97"/>
      <c r="AJ123" s="97"/>
      <c r="AK123" s="97"/>
      <c r="AL123" s="97"/>
      <c r="AM123" s="97"/>
      <c r="AN123" s="98"/>
      <c r="AO123" s="99"/>
      <c r="AP123" s="99"/>
      <c r="AQ123" s="99"/>
      <c r="AR123" s="99"/>
      <c r="AS123" s="99"/>
      <c r="AT123" s="99"/>
      <c r="AU123" s="99"/>
      <c r="AV123" s="99"/>
      <c r="AW123" s="196">
        <f>(AW62)/963194*100</f>
        <v>68.833485258421462</v>
      </c>
      <c r="AX123" s="197"/>
      <c r="AY123" s="197"/>
      <c r="AZ123" s="197"/>
      <c r="BA123" s="197"/>
      <c r="BB123" s="197"/>
      <c r="BC123" s="197"/>
      <c r="BD123" s="198"/>
      <c r="BE123" s="199">
        <f>AW123</f>
        <v>68.833485258421462</v>
      </c>
      <c r="BF123" s="199"/>
      <c r="BG123" s="199"/>
      <c r="BH123" s="199"/>
      <c r="BI123" s="199"/>
      <c r="BJ123" s="199"/>
      <c r="BK123" s="199"/>
      <c r="BL123" s="199"/>
    </row>
    <row r="124" spans="1:72" ht="36" customHeight="1" x14ac:dyDescent="0.2">
      <c r="A124" s="110"/>
      <c r="B124" s="110"/>
      <c r="C124" s="110"/>
      <c r="D124" s="110"/>
      <c r="E124" s="110"/>
      <c r="F124" s="110"/>
      <c r="G124" s="85" t="s">
        <v>57</v>
      </c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67" t="s">
        <v>50</v>
      </c>
      <c r="AA124" s="67"/>
      <c r="AB124" s="67"/>
      <c r="AC124" s="67"/>
      <c r="AD124" s="67"/>
      <c r="AE124" s="96" t="s">
        <v>58</v>
      </c>
      <c r="AF124" s="97"/>
      <c r="AG124" s="97"/>
      <c r="AH124" s="97"/>
      <c r="AI124" s="97"/>
      <c r="AJ124" s="97"/>
      <c r="AK124" s="97"/>
      <c r="AL124" s="97"/>
      <c r="AM124" s="97"/>
      <c r="AN124" s="98"/>
      <c r="AO124" s="99"/>
      <c r="AP124" s="99"/>
      <c r="AQ124" s="99"/>
      <c r="AR124" s="99"/>
      <c r="AS124" s="99"/>
      <c r="AT124" s="99"/>
      <c r="AU124" s="99"/>
      <c r="AV124" s="99"/>
      <c r="AW124" s="70">
        <f>(AW109+AW110)/583763230.25*100</f>
        <v>1.0144268588934477</v>
      </c>
      <c r="AX124" s="70" t="e">
        <f>#REF!/581556896.25*100</f>
        <v>#REF!</v>
      </c>
      <c r="AY124" s="70" t="e">
        <f>#REF!/581556896.25*100</f>
        <v>#REF!</v>
      </c>
      <c r="AZ124" s="70" t="e">
        <f>#REF!/581556896.25*100</f>
        <v>#REF!</v>
      </c>
      <c r="BA124" s="70" t="e">
        <f>#REF!/581556896.25*100</f>
        <v>#REF!</v>
      </c>
      <c r="BB124" s="70" t="e">
        <f>#REF!/581556896.25*100</f>
        <v>#REF!</v>
      </c>
      <c r="BC124" s="70" t="e">
        <f>#REF!/581556896.25*100</f>
        <v>#REF!</v>
      </c>
      <c r="BD124" s="70" t="e">
        <f>#REF!/581556896.25*100</f>
        <v>#REF!</v>
      </c>
      <c r="BE124" s="57">
        <f t="shared" si="2"/>
        <v>1.0144268588934477</v>
      </c>
      <c r="BF124" s="57"/>
      <c r="BG124" s="57"/>
      <c r="BH124" s="57"/>
      <c r="BI124" s="57"/>
      <c r="BJ124" s="57"/>
      <c r="BK124" s="57"/>
      <c r="BL124" s="57"/>
    </row>
    <row r="125" spans="1:72" ht="18.95" customHeight="1" x14ac:dyDescent="0.2">
      <c r="A125" s="65"/>
      <c r="B125" s="65"/>
      <c r="C125" s="65"/>
      <c r="D125" s="65"/>
      <c r="E125" s="65"/>
      <c r="F125" s="65"/>
      <c r="G125" s="86" t="s">
        <v>133</v>
      </c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  <c r="BC125" s="86"/>
      <c r="BD125" s="86"/>
      <c r="BE125" s="58"/>
      <c r="BF125" s="58"/>
      <c r="BG125" s="58"/>
      <c r="BH125" s="58"/>
      <c r="BI125" s="58"/>
      <c r="BJ125" s="58"/>
      <c r="BK125" s="58"/>
      <c r="BL125" s="58"/>
    </row>
    <row r="126" spans="1:72" ht="18.95" customHeight="1" x14ac:dyDescent="0.2">
      <c r="A126" s="65"/>
      <c r="B126" s="65"/>
      <c r="C126" s="65"/>
      <c r="D126" s="65"/>
      <c r="E126" s="65"/>
      <c r="F126" s="65"/>
      <c r="G126" s="69" t="s">
        <v>47</v>
      </c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57"/>
      <c r="AP126" s="57"/>
      <c r="AQ126" s="57"/>
      <c r="AR126" s="57"/>
      <c r="AS126" s="57"/>
      <c r="AT126" s="57"/>
      <c r="AU126" s="57"/>
      <c r="AV126" s="57"/>
      <c r="AW126" s="70"/>
      <c r="AX126" s="70"/>
      <c r="AY126" s="70"/>
      <c r="AZ126" s="70"/>
      <c r="BA126" s="70"/>
      <c r="BB126" s="70"/>
      <c r="BC126" s="70"/>
      <c r="BD126" s="70"/>
      <c r="BE126" s="58"/>
      <c r="BF126" s="58"/>
      <c r="BG126" s="58"/>
      <c r="BH126" s="58"/>
      <c r="BI126" s="58"/>
      <c r="BJ126" s="58"/>
      <c r="BK126" s="58"/>
      <c r="BL126" s="58"/>
    </row>
    <row r="127" spans="1:72" ht="18.95" customHeight="1" x14ac:dyDescent="0.2">
      <c r="A127" s="65"/>
      <c r="B127" s="65"/>
      <c r="C127" s="65"/>
      <c r="D127" s="65"/>
      <c r="E127" s="65"/>
      <c r="F127" s="65"/>
      <c r="G127" s="85" t="s">
        <v>65</v>
      </c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67" t="s">
        <v>48</v>
      </c>
      <c r="AA127" s="67"/>
      <c r="AB127" s="67"/>
      <c r="AC127" s="67"/>
      <c r="AD127" s="67"/>
      <c r="AE127" s="67" t="s">
        <v>61</v>
      </c>
      <c r="AF127" s="67"/>
      <c r="AG127" s="67"/>
      <c r="AH127" s="67"/>
      <c r="AI127" s="67"/>
      <c r="AJ127" s="67"/>
      <c r="AK127" s="67"/>
      <c r="AL127" s="67"/>
      <c r="AM127" s="67"/>
      <c r="AN127" s="67"/>
      <c r="AO127" s="57"/>
      <c r="AP127" s="57"/>
      <c r="AQ127" s="57"/>
      <c r="AR127" s="57"/>
      <c r="AS127" s="57"/>
      <c r="AT127" s="57"/>
      <c r="AU127" s="57"/>
      <c r="AV127" s="57"/>
      <c r="AW127" s="70">
        <f>SUM(AW128:BD128)</f>
        <v>200000</v>
      </c>
      <c r="AX127" s="70"/>
      <c r="AY127" s="70"/>
      <c r="AZ127" s="70"/>
      <c r="BA127" s="70"/>
      <c r="BB127" s="70"/>
      <c r="BC127" s="70"/>
      <c r="BD127" s="70"/>
      <c r="BE127" s="57">
        <f>AW127</f>
        <v>200000</v>
      </c>
      <c r="BF127" s="57"/>
      <c r="BG127" s="57"/>
      <c r="BH127" s="57"/>
      <c r="BI127" s="57"/>
      <c r="BJ127" s="57"/>
      <c r="BK127" s="57"/>
      <c r="BL127" s="57"/>
    </row>
    <row r="128" spans="1:72" ht="79.5" customHeight="1" x14ac:dyDescent="0.2">
      <c r="A128" s="65"/>
      <c r="B128" s="65"/>
      <c r="C128" s="65"/>
      <c r="D128" s="65"/>
      <c r="E128" s="65"/>
      <c r="F128" s="65"/>
      <c r="G128" s="66" t="s">
        <v>138</v>
      </c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7" t="s">
        <v>69</v>
      </c>
      <c r="AA128" s="67"/>
      <c r="AB128" s="67"/>
      <c r="AC128" s="67"/>
      <c r="AD128" s="67"/>
      <c r="AE128" s="67" t="s">
        <v>61</v>
      </c>
      <c r="AF128" s="67"/>
      <c r="AG128" s="67"/>
      <c r="AH128" s="67"/>
      <c r="AI128" s="67"/>
      <c r="AJ128" s="67"/>
      <c r="AK128" s="67"/>
      <c r="AL128" s="67"/>
      <c r="AM128" s="67"/>
      <c r="AN128" s="67"/>
      <c r="AO128" s="57"/>
      <c r="AP128" s="57"/>
      <c r="AQ128" s="57"/>
      <c r="AR128" s="57"/>
      <c r="AS128" s="57"/>
      <c r="AT128" s="57"/>
      <c r="AU128" s="57"/>
      <c r="AV128" s="57"/>
      <c r="AW128" s="70">
        <f>AW67</f>
        <v>200000</v>
      </c>
      <c r="AX128" s="70"/>
      <c r="AY128" s="70"/>
      <c r="AZ128" s="70"/>
      <c r="BA128" s="70"/>
      <c r="BB128" s="70"/>
      <c r="BC128" s="70"/>
      <c r="BD128" s="70"/>
      <c r="BE128" s="57">
        <f>AW128</f>
        <v>200000</v>
      </c>
      <c r="BF128" s="57"/>
      <c r="BG128" s="57"/>
      <c r="BH128" s="57"/>
      <c r="BI128" s="57"/>
      <c r="BJ128" s="57"/>
      <c r="BK128" s="57"/>
      <c r="BL128" s="57"/>
    </row>
    <row r="129" spans="1:64" ht="18.95" customHeight="1" x14ac:dyDescent="0.2">
      <c r="A129" s="65"/>
      <c r="B129" s="65"/>
      <c r="C129" s="65"/>
      <c r="D129" s="65"/>
      <c r="E129" s="65"/>
      <c r="F129" s="65"/>
      <c r="G129" s="73" t="s">
        <v>68</v>
      </c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57"/>
      <c r="AP129" s="57"/>
      <c r="AQ129" s="57"/>
      <c r="AR129" s="57"/>
      <c r="AS129" s="57"/>
      <c r="AT129" s="57"/>
      <c r="AU129" s="57"/>
      <c r="AV129" s="57"/>
      <c r="AW129" s="70"/>
      <c r="AX129" s="70"/>
      <c r="AY129" s="70"/>
      <c r="AZ129" s="70"/>
      <c r="BA129" s="70"/>
      <c r="BB129" s="70"/>
      <c r="BC129" s="70"/>
      <c r="BD129" s="70"/>
      <c r="BE129" s="58"/>
      <c r="BF129" s="58"/>
      <c r="BG129" s="58"/>
      <c r="BH129" s="58"/>
      <c r="BI129" s="58"/>
      <c r="BJ129" s="58"/>
      <c r="BK129" s="58"/>
      <c r="BL129" s="58"/>
    </row>
    <row r="130" spans="1:64" ht="36" customHeight="1" x14ac:dyDescent="0.2">
      <c r="A130" s="65"/>
      <c r="B130" s="65"/>
      <c r="C130" s="65"/>
      <c r="D130" s="65"/>
      <c r="E130" s="65"/>
      <c r="F130" s="65"/>
      <c r="G130" s="71" t="s">
        <v>139</v>
      </c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67" t="s">
        <v>62</v>
      </c>
      <c r="AA130" s="67"/>
      <c r="AB130" s="67"/>
      <c r="AC130" s="67"/>
      <c r="AD130" s="67"/>
      <c r="AE130" s="67" t="s">
        <v>64</v>
      </c>
      <c r="AF130" s="67"/>
      <c r="AG130" s="67"/>
      <c r="AH130" s="67"/>
      <c r="AI130" s="67"/>
      <c r="AJ130" s="67"/>
      <c r="AK130" s="67"/>
      <c r="AL130" s="67"/>
      <c r="AM130" s="67"/>
      <c r="AN130" s="67"/>
      <c r="AO130" s="57"/>
      <c r="AP130" s="57"/>
      <c r="AQ130" s="57"/>
      <c r="AR130" s="57"/>
      <c r="AS130" s="57"/>
      <c r="AT130" s="57"/>
      <c r="AU130" s="57"/>
      <c r="AV130" s="57"/>
      <c r="AW130" s="74">
        <v>1</v>
      </c>
      <c r="AX130" s="74"/>
      <c r="AY130" s="74"/>
      <c r="AZ130" s="74"/>
      <c r="BA130" s="74"/>
      <c r="BB130" s="74"/>
      <c r="BC130" s="74"/>
      <c r="BD130" s="74"/>
      <c r="BE130" s="72">
        <f>AW130</f>
        <v>1</v>
      </c>
      <c r="BF130" s="72"/>
      <c r="BG130" s="72"/>
      <c r="BH130" s="72"/>
      <c r="BI130" s="72"/>
      <c r="BJ130" s="72"/>
      <c r="BK130" s="72"/>
      <c r="BL130" s="72"/>
    </row>
    <row r="131" spans="1:64" ht="18.95" customHeight="1" x14ac:dyDescent="0.2">
      <c r="A131" s="65"/>
      <c r="B131" s="65"/>
      <c r="C131" s="65"/>
      <c r="D131" s="65"/>
      <c r="E131" s="65"/>
      <c r="F131" s="65"/>
      <c r="G131" s="73" t="s">
        <v>60</v>
      </c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57"/>
      <c r="AP131" s="57"/>
      <c r="AQ131" s="57"/>
      <c r="AR131" s="57"/>
      <c r="AS131" s="57"/>
      <c r="AT131" s="57"/>
      <c r="AU131" s="57"/>
      <c r="AV131" s="57"/>
      <c r="AW131" s="70"/>
      <c r="AX131" s="70"/>
      <c r="AY131" s="70"/>
      <c r="AZ131" s="70"/>
      <c r="BA131" s="70"/>
      <c r="BB131" s="70"/>
      <c r="BC131" s="70"/>
      <c r="BD131" s="70"/>
      <c r="BE131" s="58"/>
      <c r="BF131" s="58"/>
      <c r="BG131" s="58"/>
      <c r="BH131" s="58"/>
      <c r="BI131" s="58"/>
      <c r="BJ131" s="58"/>
      <c r="BK131" s="58"/>
      <c r="BL131" s="58"/>
    </row>
    <row r="132" spans="1:64" ht="34.5" customHeight="1" x14ac:dyDescent="0.2">
      <c r="A132" s="65"/>
      <c r="B132" s="65"/>
      <c r="C132" s="65"/>
      <c r="D132" s="65"/>
      <c r="E132" s="65"/>
      <c r="F132" s="65"/>
      <c r="G132" s="71" t="s">
        <v>140</v>
      </c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67" t="s">
        <v>69</v>
      </c>
      <c r="AA132" s="67"/>
      <c r="AB132" s="67"/>
      <c r="AC132" s="67"/>
      <c r="AD132" s="67"/>
      <c r="AE132" s="67" t="s">
        <v>58</v>
      </c>
      <c r="AF132" s="67"/>
      <c r="AG132" s="67"/>
      <c r="AH132" s="67"/>
      <c r="AI132" s="67"/>
      <c r="AJ132" s="67"/>
      <c r="AK132" s="67"/>
      <c r="AL132" s="67"/>
      <c r="AM132" s="67"/>
      <c r="AN132" s="67"/>
      <c r="AO132" s="57"/>
      <c r="AP132" s="57"/>
      <c r="AQ132" s="57"/>
      <c r="AR132" s="57"/>
      <c r="AS132" s="57"/>
      <c r="AT132" s="57"/>
      <c r="AU132" s="57"/>
      <c r="AV132" s="57"/>
      <c r="AW132" s="70">
        <f>AW128</f>
        <v>200000</v>
      </c>
      <c r="AX132" s="70"/>
      <c r="AY132" s="70"/>
      <c r="AZ132" s="70"/>
      <c r="BA132" s="70"/>
      <c r="BB132" s="70"/>
      <c r="BC132" s="70"/>
      <c r="BD132" s="70"/>
      <c r="BE132" s="57">
        <f>AW132</f>
        <v>200000</v>
      </c>
      <c r="BF132" s="57"/>
      <c r="BG132" s="57"/>
      <c r="BH132" s="57"/>
      <c r="BI132" s="57"/>
      <c r="BJ132" s="57"/>
      <c r="BK132" s="57"/>
      <c r="BL132" s="57"/>
    </row>
    <row r="133" spans="1:64" ht="19.5" customHeight="1" x14ac:dyDescent="0.2">
      <c r="A133" s="65"/>
      <c r="B133" s="65"/>
      <c r="C133" s="65"/>
      <c r="D133" s="65"/>
      <c r="E133" s="65"/>
      <c r="F133" s="65"/>
      <c r="G133" s="69" t="s">
        <v>49</v>
      </c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57"/>
      <c r="AP133" s="57"/>
      <c r="AQ133" s="57"/>
      <c r="AR133" s="57"/>
      <c r="AS133" s="57"/>
      <c r="AT133" s="57"/>
      <c r="AU133" s="57"/>
      <c r="AV133" s="57"/>
      <c r="AW133" s="70"/>
      <c r="AX133" s="70"/>
      <c r="AY133" s="70"/>
      <c r="AZ133" s="70"/>
      <c r="BA133" s="70"/>
      <c r="BB133" s="70"/>
      <c r="BC133" s="70"/>
      <c r="BD133" s="70"/>
      <c r="BE133" s="58"/>
      <c r="BF133" s="58"/>
      <c r="BG133" s="58"/>
      <c r="BH133" s="58"/>
      <c r="BI133" s="58"/>
      <c r="BJ133" s="58"/>
      <c r="BK133" s="58"/>
      <c r="BL133" s="58"/>
    </row>
    <row r="134" spans="1:64" ht="36" customHeight="1" x14ac:dyDescent="0.2">
      <c r="A134" s="65"/>
      <c r="B134" s="65"/>
      <c r="C134" s="65"/>
      <c r="D134" s="65"/>
      <c r="E134" s="65"/>
      <c r="F134" s="65"/>
      <c r="G134" s="66" t="s">
        <v>57</v>
      </c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7" t="s">
        <v>50</v>
      </c>
      <c r="AA134" s="67"/>
      <c r="AB134" s="67"/>
      <c r="AC134" s="67"/>
      <c r="AD134" s="67"/>
      <c r="AE134" s="67" t="s">
        <v>58</v>
      </c>
      <c r="AF134" s="67"/>
      <c r="AG134" s="67"/>
      <c r="AH134" s="67"/>
      <c r="AI134" s="67"/>
      <c r="AJ134" s="67"/>
      <c r="AK134" s="67"/>
      <c r="AL134" s="67"/>
      <c r="AM134" s="67"/>
      <c r="AN134" s="67"/>
      <c r="AO134" s="57"/>
      <c r="AP134" s="57"/>
      <c r="AQ134" s="57"/>
      <c r="AR134" s="57"/>
      <c r="AS134" s="57"/>
      <c r="AT134" s="57"/>
      <c r="AU134" s="57"/>
      <c r="AV134" s="57"/>
      <c r="AW134" s="68">
        <f>AW127/7843204.45*100</f>
        <v>2.549978153380918</v>
      </c>
      <c r="AX134" s="68" t="e">
        <f>#REF!/33361779.74*100</f>
        <v>#REF!</v>
      </c>
      <c r="AY134" s="68" t="e">
        <f>#REF!/55379000*100</f>
        <v>#REF!</v>
      </c>
      <c r="AZ134" s="68" t="e">
        <f>#REF!/33361779.74*100</f>
        <v>#REF!</v>
      </c>
      <c r="BA134" s="68" t="e">
        <f>#REF!/55379000*100</f>
        <v>#REF!</v>
      </c>
      <c r="BB134" s="68" t="e">
        <f>#REF!/33361779.74*100</f>
        <v>#REF!</v>
      </c>
      <c r="BC134" s="68" t="e">
        <f>#REF!/55379000*100</f>
        <v>#REF!</v>
      </c>
      <c r="BD134" s="68" t="e">
        <f>#REF!/33361779.74*100</f>
        <v>#REF!</v>
      </c>
      <c r="BE134" s="58">
        <f>AW134</f>
        <v>2.549978153380918</v>
      </c>
      <c r="BF134" s="58"/>
      <c r="BG134" s="58"/>
      <c r="BH134" s="58"/>
      <c r="BI134" s="58"/>
      <c r="BJ134" s="58"/>
      <c r="BK134" s="58"/>
      <c r="BL134" s="58"/>
    </row>
    <row r="135" spans="1:64" ht="18.95" customHeight="1" x14ac:dyDescent="0.2">
      <c r="A135" s="65"/>
      <c r="B135" s="65"/>
      <c r="C135" s="65"/>
      <c r="D135" s="65"/>
      <c r="E135" s="65"/>
      <c r="F135" s="65"/>
      <c r="G135" s="86" t="s">
        <v>144</v>
      </c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6"/>
      <c r="AX135" s="86"/>
      <c r="AY135" s="86"/>
      <c r="AZ135" s="86"/>
      <c r="BA135" s="86"/>
      <c r="BB135" s="86"/>
      <c r="BC135" s="86"/>
      <c r="BD135" s="86"/>
      <c r="BE135" s="58"/>
      <c r="BF135" s="58"/>
      <c r="BG135" s="58"/>
      <c r="BH135" s="58"/>
      <c r="BI135" s="58"/>
      <c r="BJ135" s="58"/>
      <c r="BK135" s="58"/>
      <c r="BL135" s="58"/>
    </row>
    <row r="136" spans="1:64" ht="18.95" customHeight="1" x14ac:dyDescent="0.2">
      <c r="A136" s="65"/>
      <c r="B136" s="65"/>
      <c r="C136" s="65"/>
      <c r="D136" s="65"/>
      <c r="E136" s="65"/>
      <c r="F136" s="65"/>
      <c r="G136" s="69" t="s">
        <v>47</v>
      </c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57"/>
      <c r="AP136" s="57"/>
      <c r="AQ136" s="57"/>
      <c r="AR136" s="57"/>
      <c r="AS136" s="57"/>
      <c r="AT136" s="57"/>
      <c r="AU136" s="57"/>
      <c r="AV136" s="57"/>
      <c r="AW136" s="70"/>
      <c r="AX136" s="70"/>
      <c r="AY136" s="70"/>
      <c r="AZ136" s="70"/>
      <c r="BA136" s="70"/>
      <c r="BB136" s="70"/>
      <c r="BC136" s="70"/>
      <c r="BD136" s="70"/>
      <c r="BE136" s="58"/>
      <c r="BF136" s="58"/>
      <c r="BG136" s="58"/>
      <c r="BH136" s="58"/>
      <c r="BI136" s="58"/>
      <c r="BJ136" s="58"/>
      <c r="BK136" s="58"/>
      <c r="BL136" s="58"/>
    </row>
    <row r="137" spans="1:64" ht="18.95" customHeight="1" x14ac:dyDescent="0.2">
      <c r="A137" s="65"/>
      <c r="B137" s="65"/>
      <c r="C137" s="65"/>
      <c r="D137" s="65"/>
      <c r="E137" s="65"/>
      <c r="F137" s="65"/>
      <c r="G137" s="85" t="s">
        <v>65</v>
      </c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67" t="s">
        <v>48</v>
      </c>
      <c r="AA137" s="67"/>
      <c r="AB137" s="67"/>
      <c r="AC137" s="67"/>
      <c r="AD137" s="67"/>
      <c r="AE137" s="67" t="s">
        <v>61</v>
      </c>
      <c r="AF137" s="67"/>
      <c r="AG137" s="67"/>
      <c r="AH137" s="67"/>
      <c r="AI137" s="67"/>
      <c r="AJ137" s="67"/>
      <c r="AK137" s="67"/>
      <c r="AL137" s="67"/>
      <c r="AM137" s="67"/>
      <c r="AN137" s="67"/>
      <c r="AO137" s="57"/>
      <c r="AP137" s="57"/>
      <c r="AQ137" s="57"/>
      <c r="AR137" s="57"/>
      <c r="AS137" s="57"/>
      <c r="AT137" s="57"/>
      <c r="AU137" s="57"/>
      <c r="AV137" s="57"/>
      <c r="AW137" s="70">
        <f>SUM(AW138:BD138)</f>
        <v>595099</v>
      </c>
      <c r="AX137" s="70"/>
      <c r="AY137" s="70"/>
      <c r="AZ137" s="70"/>
      <c r="BA137" s="70"/>
      <c r="BB137" s="70"/>
      <c r="BC137" s="70"/>
      <c r="BD137" s="70"/>
      <c r="BE137" s="57">
        <f>AW137</f>
        <v>595099</v>
      </c>
      <c r="BF137" s="57"/>
      <c r="BG137" s="57"/>
      <c r="BH137" s="57"/>
      <c r="BI137" s="57"/>
      <c r="BJ137" s="57"/>
      <c r="BK137" s="57"/>
      <c r="BL137" s="57"/>
    </row>
    <row r="138" spans="1:64" ht="65.25" customHeight="1" x14ac:dyDescent="0.2">
      <c r="A138" s="65"/>
      <c r="B138" s="65"/>
      <c r="C138" s="65"/>
      <c r="D138" s="65"/>
      <c r="E138" s="65"/>
      <c r="F138" s="65"/>
      <c r="G138" s="66" t="s">
        <v>149</v>
      </c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7" t="s">
        <v>69</v>
      </c>
      <c r="AA138" s="67"/>
      <c r="AB138" s="67"/>
      <c r="AC138" s="67"/>
      <c r="AD138" s="67"/>
      <c r="AE138" s="67" t="s">
        <v>61</v>
      </c>
      <c r="AF138" s="67"/>
      <c r="AG138" s="67"/>
      <c r="AH138" s="67"/>
      <c r="AI138" s="67"/>
      <c r="AJ138" s="67"/>
      <c r="AK138" s="67"/>
      <c r="AL138" s="67"/>
      <c r="AM138" s="67"/>
      <c r="AN138" s="67"/>
      <c r="AO138" s="57"/>
      <c r="AP138" s="57"/>
      <c r="AQ138" s="57"/>
      <c r="AR138" s="57"/>
      <c r="AS138" s="57"/>
      <c r="AT138" s="57"/>
      <c r="AU138" s="57"/>
      <c r="AV138" s="57"/>
      <c r="AW138" s="70">
        <f>AW69</f>
        <v>595099</v>
      </c>
      <c r="AX138" s="70"/>
      <c r="AY138" s="70"/>
      <c r="AZ138" s="70"/>
      <c r="BA138" s="70"/>
      <c r="BB138" s="70"/>
      <c r="BC138" s="70"/>
      <c r="BD138" s="70"/>
      <c r="BE138" s="57">
        <f>AW138</f>
        <v>595099</v>
      </c>
      <c r="BF138" s="57"/>
      <c r="BG138" s="57"/>
      <c r="BH138" s="57"/>
      <c r="BI138" s="57"/>
      <c r="BJ138" s="57"/>
      <c r="BK138" s="57"/>
      <c r="BL138" s="57"/>
    </row>
    <row r="139" spans="1:64" ht="23.25" customHeight="1" x14ac:dyDescent="0.2">
      <c r="A139" s="65"/>
      <c r="B139" s="65"/>
      <c r="C139" s="65"/>
      <c r="D139" s="65"/>
      <c r="E139" s="65"/>
      <c r="F139" s="65"/>
      <c r="G139" s="73" t="s">
        <v>68</v>
      </c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57"/>
      <c r="AP139" s="57"/>
      <c r="AQ139" s="57"/>
      <c r="AR139" s="57"/>
      <c r="AS139" s="57"/>
      <c r="AT139" s="57"/>
      <c r="AU139" s="57"/>
      <c r="AV139" s="57"/>
      <c r="AW139" s="70"/>
      <c r="AX139" s="70"/>
      <c r="AY139" s="70"/>
      <c r="AZ139" s="70"/>
      <c r="BA139" s="70"/>
      <c r="BB139" s="70"/>
      <c r="BC139" s="70"/>
      <c r="BD139" s="70"/>
      <c r="BE139" s="58"/>
      <c r="BF139" s="58"/>
      <c r="BG139" s="58"/>
      <c r="BH139" s="58"/>
      <c r="BI139" s="58"/>
      <c r="BJ139" s="58"/>
      <c r="BK139" s="58"/>
      <c r="BL139" s="58"/>
    </row>
    <row r="140" spans="1:64" ht="24" customHeight="1" x14ac:dyDescent="0.2">
      <c r="A140" s="65"/>
      <c r="B140" s="65"/>
      <c r="C140" s="65"/>
      <c r="D140" s="65"/>
      <c r="E140" s="65"/>
      <c r="F140" s="65"/>
      <c r="G140" s="71" t="s">
        <v>151</v>
      </c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67" t="s">
        <v>62</v>
      </c>
      <c r="AA140" s="67"/>
      <c r="AB140" s="67"/>
      <c r="AC140" s="67"/>
      <c r="AD140" s="67"/>
      <c r="AE140" s="67" t="s">
        <v>64</v>
      </c>
      <c r="AF140" s="67"/>
      <c r="AG140" s="67"/>
      <c r="AH140" s="67"/>
      <c r="AI140" s="67"/>
      <c r="AJ140" s="67"/>
      <c r="AK140" s="67"/>
      <c r="AL140" s="67"/>
      <c r="AM140" s="67"/>
      <c r="AN140" s="67"/>
      <c r="AO140" s="57"/>
      <c r="AP140" s="57"/>
      <c r="AQ140" s="57"/>
      <c r="AR140" s="57"/>
      <c r="AS140" s="57"/>
      <c r="AT140" s="57"/>
      <c r="AU140" s="57"/>
      <c r="AV140" s="57"/>
      <c r="AW140" s="74">
        <v>1</v>
      </c>
      <c r="AX140" s="74"/>
      <c r="AY140" s="74"/>
      <c r="AZ140" s="74"/>
      <c r="BA140" s="74"/>
      <c r="BB140" s="74"/>
      <c r="BC140" s="74"/>
      <c r="BD140" s="74"/>
      <c r="BE140" s="72">
        <f>AW140</f>
        <v>1</v>
      </c>
      <c r="BF140" s="72"/>
      <c r="BG140" s="72"/>
      <c r="BH140" s="72"/>
      <c r="BI140" s="72"/>
      <c r="BJ140" s="72"/>
      <c r="BK140" s="72"/>
      <c r="BL140" s="72"/>
    </row>
    <row r="141" spans="1:64" ht="18.95" customHeight="1" x14ac:dyDescent="0.2">
      <c r="A141" s="65"/>
      <c r="B141" s="65"/>
      <c r="C141" s="65"/>
      <c r="D141" s="65"/>
      <c r="E141" s="65"/>
      <c r="F141" s="65"/>
      <c r="G141" s="73" t="s">
        <v>60</v>
      </c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57"/>
      <c r="AP141" s="57"/>
      <c r="AQ141" s="57"/>
      <c r="AR141" s="57"/>
      <c r="AS141" s="57"/>
      <c r="AT141" s="57"/>
      <c r="AU141" s="57"/>
      <c r="AV141" s="57"/>
      <c r="AW141" s="70"/>
      <c r="AX141" s="70"/>
      <c r="AY141" s="70"/>
      <c r="AZ141" s="70"/>
      <c r="BA141" s="70"/>
      <c r="BB141" s="70"/>
      <c r="BC141" s="70"/>
      <c r="BD141" s="70"/>
      <c r="BE141" s="58"/>
      <c r="BF141" s="58"/>
      <c r="BG141" s="58"/>
      <c r="BH141" s="58"/>
      <c r="BI141" s="58"/>
      <c r="BJ141" s="58"/>
      <c r="BK141" s="58"/>
      <c r="BL141" s="58"/>
    </row>
    <row r="142" spans="1:64" ht="37.5" customHeight="1" x14ac:dyDescent="0.2">
      <c r="A142" s="65"/>
      <c r="B142" s="65"/>
      <c r="C142" s="65"/>
      <c r="D142" s="65"/>
      <c r="E142" s="65"/>
      <c r="F142" s="65"/>
      <c r="G142" s="71" t="s">
        <v>150</v>
      </c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67" t="s">
        <v>69</v>
      </c>
      <c r="AA142" s="67"/>
      <c r="AB142" s="67"/>
      <c r="AC142" s="67"/>
      <c r="AD142" s="67"/>
      <c r="AE142" s="67" t="s">
        <v>58</v>
      </c>
      <c r="AF142" s="67"/>
      <c r="AG142" s="67"/>
      <c r="AH142" s="67"/>
      <c r="AI142" s="67"/>
      <c r="AJ142" s="67"/>
      <c r="AK142" s="67"/>
      <c r="AL142" s="67"/>
      <c r="AM142" s="67"/>
      <c r="AN142" s="67"/>
      <c r="AO142" s="57"/>
      <c r="AP142" s="57"/>
      <c r="AQ142" s="57"/>
      <c r="AR142" s="57"/>
      <c r="AS142" s="57"/>
      <c r="AT142" s="57"/>
      <c r="AU142" s="57"/>
      <c r="AV142" s="57"/>
      <c r="AW142" s="70">
        <f>AW138</f>
        <v>595099</v>
      </c>
      <c r="AX142" s="70"/>
      <c r="AY142" s="70"/>
      <c r="AZ142" s="70"/>
      <c r="BA142" s="70"/>
      <c r="BB142" s="70"/>
      <c r="BC142" s="70"/>
      <c r="BD142" s="70"/>
      <c r="BE142" s="57">
        <f>AW142</f>
        <v>595099</v>
      </c>
      <c r="BF142" s="57"/>
      <c r="BG142" s="57"/>
      <c r="BH142" s="57"/>
      <c r="BI142" s="57"/>
      <c r="BJ142" s="57"/>
      <c r="BK142" s="57"/>
      <c r="BL142" s="57"/>
    </row>
    <row r="143" spans="1:64" ht="23.25" customHeight="1" x14ac:dyDescent="0.2">
      <c r="A143" s="65"/>
      <c r="B143" s="65"/>
      <c r="C143" s="65"/>
      <c r="D143" s="65"/>
      <c r="E143" s="65"/>
      <c r="F143" s="65"/>
      <c r="G143" s="69" t="s">
        <v>49</v>
      </c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57"/>
      <c r="AP143" s="57"/>
      <c r="AQ143" s="57"/>
      <c r="AR143" s="57"/>
      <c r="AS143" s="57"/>
      <c r="AT143" s="57"/>
      <c r="AU143" s="57"/>
      <c r="AV143" s="57"/>
      <c r="AW143" s="70"/>
      <c r="AX143" s="70"/>
      <c r="AY143" s="70"/>
      <c r="AZ143" s="70"/>
      <c r="BA143" s="70"/>
      <c r="BB143" s="70"/>
      <c r="BC143" s="70"/>
      <c r="BD143" s="70"/>
      <c r="BE143" s="58"/>
      <c r="BF143" s="58"/>
      <c r="BG143" s="58"/>
      <c r="BH143" s="58"/>
      <c r="BI143" s="58"/>
      <c r="BJ143" s="58"/>
      <c r="BK143" s="58"/>
      <c r="BL143" s="58"/>
    </row>
    <row r="144" spans="1:64" ht="33" customHeight="1" x14ac:dyDescent="0.2">
      <c r="A144" s="65"/>
      <c r="B144" s="65"/>
      <c r="C144" s="65"/>
      <c r="D144" s="65"/>
      <c r="E144" s="65"/>
      <c r="F144" s="65"/>
      <c r="G144" s="66" t="s">
        <v>57</v>
      </c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7" t="s">
        <v>50</v>
      </c>
      <c r="AA144" s="67"/>
      <c r="AB144" s="67"/>
      <c r="AC144" s="67"/>
      <c r="AD144" s="67"/>
      <c r="AE144" s="67" t="s">
        <v>58</v>
      </c>
      <c r="AF144" s="67"/>
      <c r="AG144" s="67"/>
      <c r="AH144" s="67"/>
      <c r="AI144" s="67"/>
      <c r="AJ144" s="67"/>
      <c r="AK144" s="67"/>
      <c r="AL144" s="67"/>
      <c r="AM144" s="67"/>
      <c r="AN144" s="67"/>
      <c r="AO144" s="57"/>
      <c r="AP144" s="57"/>
      <c r="AQ144" s="57"/>
      <c r="AR144" s="57"/>
      <c r="AS144" s="57"/>
      <c r="AT144" s="57"/>
      <c r="AU144" s="57"/>
      <c r="AV144" s="57"/>
      <c r="AW144" s="68">
        <f>AW137/57436717.28*100</f>
        <v>1.0360950767762958</v>
      </c>
      <c r="AX144" s="68" t="e">
        <f>#REF!/33361779.74*100</f>
        <v>#REF!</v>
      </c>
      <c r="AY144" s="68" t="e">
        <f>#REF!/55379000*100</f>
        <v>#REF!</v>
      </c>
      <c r="AZ144" s="68" t="e">
        <f>#REF!/33361779.74*100</f>
        <v>#REF!</v>
      </c>
      <c r="BA144" s="68" t="e">
        <f>#REF!/55379000*100</f>
        <v>#REF!</v>
      </c>
      <c r="BB144" s="68" t="e">
        <f>#REF!/33361779.74*100</f>
        <v>#REF!</v>
      </c>
      <c r="BC144" s="68" t="e">
        <f>#REF!/55379000*100</f>
        <v>#REF!</v>
      </c>
      <c r="BD144" s="68" t="e">
        <f>#REF!/33361779.74*100</f>
        <v>#REF!</v>
      </c>
      <c r="BE144" s="58">
        <f>AW144</f>
        <v>1.0360950767762958</v>
      </c>
      <c r="BF144" s="58"/>
      <c r="BG144" s="58"/>
      <c r="BH144" s="58"/>
      <c r="BI144" s="58"/>
      <c r="BJ144" s="58"/>
      <c r="BK144" s="58"/>
      <c r="BL144" s="58"/>
    </row>
    <row r="145" spans="1:64" ht="28.5" customHeight="1" x14ac:dyDescent="0.2">
      <c r="A145" s="28"/>
      <c r="B145" s="28"/>
      <c r="C145" s="28"/>
      <c r="D145" s="28"/>
      <c r="E145" s="28"/>
      <c r="F145" s="28"/>
      <c r="G145" s="43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29"/>
      <c r="AA145" s="29"/>
      <c r="AB145" s="29"/>
      <c r="AC145" s="29"/>
      <c r="AD145" s="29"/>
      <c r="AE145" s="29"/>
      <c r="AF145" s="28"/>
      <c r="AG145" s="28"/>
      <c r="AH145" s="28"/>
      <c r="AI145" s="28"/>
      <c r="AJ145" s="28"/>
      <c r="AK145" s="28"/>
      <c r="AL145" s="28"/>
      <c r="AM145" s="28"/>
      <c r="AN145" s="28"/>
      <c r="AO145" s="30"/>
      <c r="AP145" s="30"/>
      <c r="AQ145" s="30"/>
      <c r="AR145" s="30"/>
      <c r="AS145" s="30"/>
      <c r="AT145" s="30"/>
      <c r="AU145" s="30"/>
      <c r="AV145" s="30"/>
      <c r="AW145" s="46"/>
      <c r="AX145" s="46"/>
      <c r="AY145" s="46"/>
      <c r="AZ145" s="46"/>
      <c r="BA145" s="46"/>
      <c r="BB145" s="46"/>
      <c r="BC145" s="46"/>
      <c r="BD145" s="46"/>
      <c r="BE145" s="30"/>
      <c r="BF145" s="30"/>
      <c r="BG145" s="30"/>
      <c r="BH145" s="30"/>
      <c r="BI145" s="30"/>
      <c r="BJ145" s="30"/>
      <c r="BK145" s="30"/>
      <c r="BL145" s="30"/>
    </row>
    <row r="146" spans="1:64" ht="33.75" customHeight="1" x14ac:dyDescent="0.25">
      <c r="A146" s="150" t="s">
        <v>73</v>
      </c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50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0"/>
      <c r="AM146" s="50"/>
      <c r="AN146" s="5"/>
      <c r="AO146" s="127" t="s">
        <v>74</v>
      </c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8"/>
      <c r="BG146" s="128"/>
      <c r="BH146" s="31"/>
      <c r="BI146" s="31"/>
      <c r="BJ146" s="31"/>
      <c r="BK146" s="31"/>
      <c r="BL146" s="31"/>
    </row>
    <row r="147" spans="1:64" ht="27.75" customHeight="1" x14ac:dyDescent="0.2">
      <c r="W147" s="118" t="s">
        <v>5</v>
      </c>
      <c r="X147" s="118"/>
      <c r="Y147" s="118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  <c r="AK147" s="112"/>
      <c r="AL147" s="118"/>
      <c r="AM147" s="118"/>
      <c r="AO147" s="115" t="s">
        <v>66</v>
      </c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</row>
    <row r="148" spans="1:64" ht="15.75" customHeight="1" x14ac:dyDescent="0.2">
      <c r="A148" s="116" t="s">
        <v>3</v>
      </c>
      <c r="B148" s="116"/>
      <c r="C148" s="116"/>
      <c r="D148" s="116"/>
      <c r="E148" s="116"/>
      <c r="F148" s="116"/>
    </row>
    <row r="149" spans="1:64" ht="19.5" customHeight="1" x14ac:dyDescent="0.2">
      <c r="A149" s="122" t="s">
        <v>52</v>
      </c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</row>
    <row r="150" spans="1:64" x14ac:dyDescent="0.2">
      <c r="A150" s="35" t="s">
        <v>30</v>
      </c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</row>
    <row r="151" spans="1:64" ht="6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</row>
    <row r="152" spans="1:64" ht="21.75" customHeight="1" x14ac:dyDescent="0.25">
      <c r="A152" s="114" t="s">
        <v>76</v>
      </c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50"/>
      <c r="X152" s="50"/>
      <c r="Y152" s="50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0"/>
      <c r="AM152" s="50"/>
      <c r="AN152" s="5"/>
      <c r="AO152" s="117" t="s">
        <v>75</v>
      </c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</row>
    <row r="153" spans="1:64" ht="13.5" customHeight="1" x14ac:dyDescent="0.2">
      <c r="W153" s="119" t="s">
        <v>5</v>
      </c>
      <c r="X153" s="119"/>
      <c r="Y153" s="119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19"/>
      <c r="AM153" s="119"/>
      <c r="AN153" s="34"/>
      <c r="AO153" s="115" t="s">
        <v>66</v>
      </c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</row>
    <row r="154" spans="1:64" ht="15" customHeight="1" x14ac:dyDescent="0.2">
      <c r="A154" s="113">
        <f>AO7</f>
        <v>45596</v>
      </c>
      <c r="B154" s="113"/>
      <c r="C154" s="113"/>
      <c r="D154" s="113"/>
      <c r="E154" s="113"/>
      <c r="F154" s="113"/>
      <c r="G154" s="113"/>
      <c r="H154" s="113"/>
    </row>
    <row r="155" spans="1:64" ht="14.25" customHeight="1" x14ac:dyDescent="0.2">
      <c r="A155" s="112" t="s">
        <v>28</v>
      </c>
      <c r="B155" s="112"/>
      <c r="C155" s="112"/>
      <c r="D155" s="112"/>
      <c r="E155" s="112"/>
      <c r="F155" s="112"/>
      <c r="G155" s="112"/>
      <c r="H155" s="112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1:64" ht="15" customHeight="1" x14ac:dyDescent="0.2">
      <c r="A156" s="1" t="s">
        <v>29</v>
      </c>
    </row>
  </sheetData>
  <mergeCells count="630">
    <mergeCell ref="BE134:BL134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G128:Y128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Z128:AD128"/>
    <mergeCell ref="BE127:BL127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A127:F127"/>
    <mergeCell ref="G127:Y127"/>
    <mergeCell ref="Z127:AD127"/>
    <mergeCell ref="AE127:AN127"/>
    <mergeCell ref="AO127:AV127"/>
    <mergeCell ref="Z126:AD126"/>
    <mergeCell ref="AE126:AN126"/>
    <mergeCell ref="AE128:AN128"/>
    <mergeCell ref="AO128:AV128"/>
    <mergeCell ref="AW128:BD128"/>
    <mergeCell ref="G124:Y124"/>
    <mergeCell ref="A119:F119"/>
    <mergeCell ref="AW127:BD127"/>
    <mergeCell ref="A120:F120"/>
    <mergeCell ref="A121:F121"/>
    <mergeCell ref="A122:F122"/>
    <mergeCell ref="A125:F125"/>
    <mergeCell ref="BE125:BL125"/>
    <mergeCell ref="A126:F126"/>
    <mergeCell ref="G126:Y126"/>
    <mergeCell ref="G123:Y123"/>
    <mergeCell ref="Z123:AD123"/>
    <mergeCell ref="BE126:BL126"/>
    <mergeCell ref="AE124:AN124"/>
    <mergeCell ref="AE123:AN123"/>
    <mergeCell ref="AO123:AV123"/>
    <mergeCell ref="AO126:AV126"/>
    <mergeCell ref="D80:AN80"/>
    <mergeCell ref="AO80:AV80"/>
    <mergeCell ref="AW80:BD80"/>
    <mergeCell ref="Z124:AD124"/>
    <mergeCell ref="BE80:BL80"/>
    <mergeCell ref="A118:F118"/>
    <mergeCell ref="AE119:AN119"/>
    <mergeCell ref="A124:F124"/>
    <mergeCell ref="A123:F123"/>
    <mergeCell ref="AE121:AN121"/>
    <mergeCell ref="AW126:BD126"/>
    <mergeCell ref="AO109:AV109"/>
    <mergeCell ref="AO104:AV104"/>
    <mergeCell ref="AW104:BD104"/>
    <mergeCell ref="AO114:AV114"/>
    <mergeCell ref="G125:BD125"/>
    <mergeCell ref="AE122:AN122"/>
    <mergeCell ref="AE117:AN117"/>
    <mergeCell ref="AO117:AV117"/>
    <mergeCell ref="AO119:AV119"/>
    <mergeCell ref="BE66:BL66"/>
    <mergeCell ref="BE67:BL67"/>
    <mergeCell ref="A67:C67"/>
    <mergeCell ref="D67:AN67"/>
    <mergeCell ref="AO60:AV60"/>
    <mergeCell ref="AO61:AV61"/>
    <mergeCell ref="AW66:BD66"/>
    <mergeCell ref="AW67:BD67"/>
    <mergeCell ref="A66:C66"/>
    <mergeCell ref="D66:AN66"/>
    <mergeCell ref="AO66:AV66"/>
    <mergeCell ref="AO67:AV67"/>
    <mergeCell ref="A80:C80"/>
    <mergeCell ref="Z121:AD121"/>
    <mergeCell ref="G122:Y122"/>
    <mergeCell ref="BE116:BL116"/>
    <mergeCell ref="BE107:BL107"/>
    <mergeCell ref="A108:F108"/>
    <mergeCell ref="G108:Y108"/>
    <mergeCell ref="AW106:BD106"/>
    <mergeCell ref="BE123:BL123"/>
    <mergeCell ref="AW122:BD122"/>
    <mergeCell ref="AW117:BD117"/>
    <mergeCell ref="AW118:BD118"/>
    <mergeCell ref="AW119:BD119"/>
    <mergeCell ref="BE117:BL117"/>
    <mergeCell ref="BE118:BL118"/>
    <mergeCell ref="BE119:BL119"/>
    <mergeCell ref="AW123:BD123"/>
    <mergeCell ref="AW120:BD120"/>
    <mergeCell ref="AW124:BD124"/>
    <mergeCell ref="AO120:AV120"/>
    <mergeCell ref="AO121:AV121"/>
    <mergeCell ref="AO122:AV122"/>
    <mergeCell ref="AO124:AV124"/>
    <mergeCell ref="BE124:BL124"/>
    <mergeCell ref="BE122:BL122"/>
    <mergeCell ref="AW121:BD121"/>
    <mergeCell ref="BE121:BL121"/>
    <mergeCell ref="BE120:BL120"/>
    <mergeCell ref="BE115:BL115"/>
    <mergeCell ref="Z119:AD119"/>
    <mergeCell ref="Z120:AD120"/>
    <mergeCell ref="A117:F117"/>
    <mergeCell ref="G106:Y106"/>
    <mergeCell ref="Z106:AD106"/>
    <mergeCell ref="AE106:AN106"/>
    <mergeCell ref="AO106:AV106"/>
    <mergeCell ref="A109:F109"/>
    <mergeCell ref="G109:Y109"/>
    <mergeCell ref="Z109:AD109"/>
    <mergeCell ref="AE109:AN109"/>
    <mergeCell ref="A107:F107"/>
    <mergeCell ref="G107:BD107"/>
    <mergeCell ref="A103:F103"/>
    <mergeCell ref="AW103:BD103"/>
    <mergeCell ref="BE105:BL105"/>
    <mergeCell ref="BE108:BL108"/>
    <mergeCell ref="A105:F105"/>
    <mergeCell ref="A104:F104"/>
    <mergeCell ref="G104:Y104"/>
    <mergeCell ref="Z104:AD104"/>
    <mergeCell ref="AE104:AN104"/>
    <mergeCell ref="A106:F106"/>
    <mergeCell ref="BE103:BL103"/>
    <mergeCell ref="BE104:BL104"/>
    <mergeCell ref="AW109:BD109"/>
    <mergeCell ref="AW105:BD105"/>
    <mergeCell ref="AE108:AN108"/>
    <mergeCell ref="AO108:AV108"/>
    <mergeCell ref="AO105:AV105"/>
    <mergeCell ref="AE105:AN105"/>
    <mergeCell ref="BE109:BL109"/>
    <mergeCell ref="BE106:BL106"/>
    <mergeCell ref="Z122:AD122"/>
    <mergeCell ref="G121:Y121"/>
    <mergeCell ref="G119:Y119"/>
    <mergeCell ref="G120:Y120"/>
    <mergeCell ref="Z117:AD117"/>
    <mergeCell ref="AW108:BD108"/>
    <mergeCell ref="AW110:BD110"/>
    <mergeCell ref="AW115:BD115"/>
    <mergeCell ref="AW116:BD116"/>
    <mergeCell ref="AE120:AN120"/>
    <mergeCell ref="G111:Y111"/>
    <mergeCell ref="AO110:AV110"/>
    <mergeCell ref="G105:Y105"/>
    <mergeCell ref="Z105:AD105"/>
    <mergeCell ref="Z108:AD108"/>
    <mergeCell ref="A112:F112"/>
    <mergeCell ref="G112:Y112"/>
    <mergeCell ref="A111:F111"/>
    <mergeCell ref="Z111:AD111"/>
    <mergeCell ref="AE111:AN111"/>
    <mergeCell ref="G118:Y118"/>
    <mergeCell ref="A115:F115"/>
    <mergeCell ref="G115:Y115"/>
    <mergeCell ref="Z115:AD115"/>
    <mergeCell ref="AE115:AN115"/>
    <mergeCell ref="AO115:AV115"/>
    <mergeCell ref="Z118:AD118"/>
    <mergeCell ref="G117:Y117"/>
    <mergeCell ref="A116:F116"/>
    <mergeCell ref="G116:Y116"/>
    <mergeCell ref="BE102:BL102"/>
    <mergeCell ref="A102:F102"/>
    <mergeCell ref="G102:Y102"/>
    <mergeCell ref="Z102:AD102"/>
    <mergeCell ref="AE102:AN102"/>
    <mergeCell ref="AO102:AV102"/>
    <mergeCell ref="AW102:BD102"/>
    <mergeCell ref="Z101:AD101"/>
    <mergeCell ref="AE101:AN101"/>
    <mergeCell ref="AO101:AV101"/>
    <mergeCell ref="AW101:BD101"/>
    <mergeCell ref="G103:Y103"/>
    <mergeCell ref="Z103:AD103"/>
    <mergeCell ref="AE103:AN103"/>
    <mergeCell ref="AO103:AV103"/>
    <mergeCell ref="G113:Y113"/>
    <mergeCell ref="A113:F113"/>
    <mergeCell ref="A114:F114"/>
    <mergeCell ref="Z114:AD114"/>
    <mergeCell ref="AE114:AN114"/>
    <mergeCell ref="AE113:AN113"/>
    <mergeCell ref="Z113:AD113"/>
    <mergeCell ref="G114:Y114"/>
    <mergeCell ref="BE112:BL112"/>
    <mergeCell ref="Z112:AD112"/>
    <mergeCell ref="AE112:AN112"/>
    <mergeCell ref="AO112:AV112"/>
    <mergeCell ref="AW111:BD111"/>
    <mergeCell ref="AW114:BD114"/>
    <mergeCell ref="BE114:BL114"/>
    <mergeCell ref="BE101:BL101"/>
    <mergeCell ref="A100:F100"/>
    <mergeCell ref="G100:Y100"/>
    <mergeCell ref="Z100:AD100"/>
    <mergeCell ref="AE100:AN100"/>
    <mergeCell ref="AO100:AV100"/>
    <mergeCell ref="AW100:BD100"/>
    <mergeCell ref="BE100:BL100"/>
    <mergeCell ref="A101:F101"/>
    <mergeCell ref="G101:Y101"/>
    <mergeCell ref="G99:Y99"/>
    <mergeCell ref="Z99:AD99"/>
    <mergeCell ref="AE99:AN99"/>
    <mergeCell ref="AO99:AV99"/>
    <mergeCell ref="AW99:BD99"/>
    <mergeCell ref="BE99:BL99"/>
    <mergeCell ref="A79:C79"/>
    <mergeCell ref="D78:AN78"/>
    <mergeCell ref="D79:AN79"/>
    <mergeCell ref="AO78:AV78"/>
    <mergeCell ref="AO79:AV79"/>
    <mergeCell ref="AW78:BD78"/>
    <mergeCell ref="AW79:BD79"/>
    <mergeCell ref="A98:F98"/>
    <mergeCell ref="G98:BL98"/>
    <mergeCell ref="BE57:BL57"/>
    <mergeCell ref="BE58:BL58"/>
    <mergeCell ref="BE59:BL59"/>
    <mergeCell ref="BE60:BL60"/>
    <mergeCell ref="BE61:BL61"/>
    <mergeCell ref="D59:AN59"/>
    <mergeCell ref="BE79:BL79"/>
    <mergeCell ref="Z95:AD95"/>
    <mergeCell ref="BE76:BL76"/>
    <mergeCell ref="A78:C78"/>
    <mergeCell ref="BE78:BL78"/>
    <mergeCell ref="AO59:AV59"/>
    <mergeCell ref="AW57:BD57"/>
    <mergeCell ref="AW58:BD58"/>
    <mergeCell ref="AW59:BD59"/>
    <mergeCell ref="AW60:BD60"/>
    <mergeCell ref="AW61:BD61"/>
    <mergeCell ref="D60:AN60"/>
    <mergeCell ref="D61:AN61"/>
    <mergeCell ref="A57:C57"/>
    <mergeCell ref="A58:C58"/>
    <mergeCell ref="A59:C59"/>
    <mergeCell ref="A60:C60"/>
    <mergeCell ref="A61:C61"/>
    <mergeCell ref="A99:F99"/>
    <mergeCell ref="A87:F87"/>
    <mergeCell ref="A97:F97"/>
    <mergeCell ref="A96:F96"/>
    <mergeCell ref="A94:F94"/>
    <mergeCell ref="AO55:AV55"/>
    <mergeCell ref="Z87:AD87"/>
    <mergeCell ref="G90:Y90"/>
    <mergeCell ref="Z90:AD90"/>
    <mergeCell ref="AE90:AN90"/>
    <mergeCell ref="A56:C56"/>
    <mergeCell ref="D56:AN56"/>
    <mergeCell ref="AO56:AV56"/>
    <mergeCell ref="AO77:AV77"/>
    <mergeCell ref="AO82:AV82"/>
    <mergeCell ref="AW56:BD56"/>
    <mergeCell ref="A62:C62"/>
    <mergeCell ref="A63:C63"/>
    <mergeCell ref="A64:C64"/>
    <mergeCell ref="A65:C65"/>
    <mergeCell ref="BE56:BL56"/>
    <mergeCell ref="A55:C55"/>
    <mergeCell ref="A53:C53"/>
    <mergeCell ref="D53:AN53"/>
    <mergeCell ref="AO53:AV53"/>
    <mergeCell ref="AW53:BD53"/>
    <mergeCell ref="BE53:BL53"/>
    <mergeCell ref="A54:C54"/>
    <mergeCell ref="BE54:BL54"/>
    <mergeCell ref="AO54:AV54"/>
    <mergeCell ref="A40:F40"/>
    <mergeCell ref="A41:F41"/>
    <mergeCell ref="G40:BL40"/>
    <mergeCell ref="G41:BL41"/>
    <mergeCell ref="A52:C52"/>
    <mergeCell ref="D52:AN52"/>
    <mergeCell ref="AO52:AV52"/>
    <mergeCell ref="A42:F42"/>
    <mergeCell ref="AW52:BD52"/>
    <mergeCell ref="G42:BL42"/>
    <mergeCell ref="AO50:AV50"/>
    <mergeCell ref="BE82:BL82"/>
    <mergeCell ref="AW74:BD75"/>
    <mergeCell ref="AW76:BD76"/>
    <mergeCell ref="AW77:BD77"/>
    <mergeCell ref="AW82:BD82"/>
    <mergeCell ref="AO74:AV75"/>
    <mergeCell ref="AO76:AV76"/>
    <mergeCell ref="BE77:BL77"/>
    <mergeCell ref="AW54:BD54"/>
    <mergeCell ref="D49:AN49"/>
    <mergeCell ref="D50:AN50"/>
    <mergeCell ref="D51:AN51"/>
    <mergeCell ref="D70:AN70"/>
    <mergeCell ref="AO57:AV57"/>
    <mergeCell ref="AO58:AV58"/>
    <mergeCell ref="D55:AN55"/>
    <mergeCell ref="D57:AN57"/>
    <mergeCell ref="D58:AN58"/>
    <mergeCell ref="D54:AN54"/>
    <mergeCell ref="A38:F38"/>
    <mergeCell ref="N17:AS17"/>
    <mergeCell ref="A10:BL10"/>
    <mergeCell ref="BE73:BL73"/>
    <mergeCell ref="A146:X146"/>
    <mergeCell ref="BE95:BL95"/>
    <mergeCell ref="A72:BL72"/>
    <mergeCell ref="A51:C51"/>
    <mergeCell ref="A70:C70"/>
    <mergeCell ref="A76:C76"/>
    <mergeCell ref="AW7:BF7"/>
    <mergeCell ref="N13:AS13"/>
    <mergeCell ref="N14:AS14"/>
    <mergeCell ref="AU17:BB17"/>
    <mergeCell ref="AU16:BB16"/>
    <mergeCell ref="BE74:BL75"/>
    <mergeCell ref="AU13:BB13"/>
    <mergeCell ref="G31:BL31"/>
    <mergeCell ref="A28:BL28"/>
    <mergeCell ref="N20:Y20"/>
    <mergeCell ref="AO51:AV51"/>
    <mergeCell ref="AE22:AR22"/>
    <mergeCell ref="I23:S23"/>
    <mergeCell ref="A22:T22"/>
    <mergeCell ref="G38:BL38"/>
    <mergeCell ref="G37:BL37"/>
    <mergeCell ref="A37:F37"/>
    <mergeCell ref="A31:F31"/>
    <mergeCell ref="A33:BL33"/>
    <mergeCell ref="G29:BL29"/>
    <mergeCell ref="B19:L19"/>
    <mergeCell ref="B17:L17"/>
    <mergeCell ref="AU14:BB14"/>
    <mergeCell ref="A29:F29"/>
    <mergeCell ref="A47:C48"/>
    <mergeCell ref="BE46:BL46"/>
    <mergeCell ref="AW47:BD48"/>
    <mergeCell ref="AO47:AV48"/>
    <mergeCell ref="U22:AD22"/>
    <mergeCell ref="G30:BL30"/>
    <mergeCell ref="AO3:BL3"/>
    <mergeCell ref="A45:AZ45"/>
    <mergeCell ref="AK19:BC19"/>
    <mergeCell ref="AK20:BC20"/>
    <mergeCell ref="A23:H23"/>
    <mergeCell ref="A26:BL26"/>
    <mergeCell ref="AA20:AI20"/>
    <mergeCell ref="A36:BL36"/>
    <mergeCell ref="A34:BL34"/>
    <mergeCell ref="B20:L20"/>
    <mergeCell ref="AO1:BL1"/>
    <mergeCell ref="BE19:BL19"/>
    <mergeCell ref="AO2:BL2"/>
    <mergeCell ref="AO6:BF6"/>
    <mergeCell ref="AO4:BL4"/>
    <mergeCell ref="AO7:AU7"/>
    <mergeCell ref="A11:BL11"/>
    <mergeCell ref="B13:L13"/>
    <mergeCell ref="AO5:BL5"/>
    <mergeCell ref="AA19:AI19"/>
    <mergeCell ref="B16:L16"/>
    <mergeCell ref="B14:L14"/>
    <mergeCell ref="AO146:BG146"/>
    <mergeCell ref="T23:W23"/>
    <mergeCell ref="N19:Y19"/>
    <mergeCell ref="N16:AS16"/>
    <mergeCell ref="A25:BL25"/>
    <mergeCell ref="A30:F30"/>
    <mergeCell ref="BD22:BL22"/>
    <mergeCell ref="BE20:BL20"/>
    <mergeCell ref="AS22:BC22"/>
    <mergeCell ref="A149:V149"/>
    <mergeCell ref="A84:BL84"/>
    <mergeCell ref="A82:C82"/>
    <mergeCell ref="A74:C75"/>
    <mergeCell ref="A77:C77"/>
    <mergeCell ref="BE47:BL48"/>
    <mergeCell ref="BE50:BL50"/>
    <mergeCell ref="BE51:BL51"/>
    <mergeCell ref="BE70:BL70"/>
    <mergeCell ref="A155:H155"/>
    <mergeCell ref="A154:H154"/>
    <mergeCell ref="A152:V152"/>
    <mergeCell ref="AO153:BG153"/>
    <mergeCell ref="AO147:BG147"/>
    <mergeCell ref="A148:F148"/>
    <mergeCell ref="AO152:BG152"/>
    <mergeCell ref="W147:AM147"/>
    <mergeCell ref="W153:AM153"/>
    <mergeCell ref="AW49:BD49"/>
    <mergeCell ref="AW50:BD50"/>
    <mergeCell ref="AW51:BD51"/>
    <mergeCell ref="AW70:BD70"/>
    <mergeCell ref="AW55:BD55"/>
    <mergeCell ref="BE55:BL55"/>
    <mergeCell ref="BE62:BL62"/>
    <mergeCell ref="BE63:BL63"/>
    <mergeCell ref="BE64:BL64"/>
    <mergeCell ref="BE52:BL52"/>
    <mergeCell ref="A88:F88"/>
    <mergeCell ref="G86:Y86"/>
    <mergeCell ref="Z86:AD86"/>
    <mergeCell ref="AE86:AN86"/>
    <mergeCell ref="AO86:AV86"/>
    <mergeCell ref="A39:F39"/>
    <mergeCell ref="A49:C49"/>
    <mergeCell ref="A50:C50"/>
    <mergeCell ref="AO70:AV70"/>
    <mergeCell ref="D47:AN48"/>
    <mergeCell ref="AE89:AN89"/>
    <mergeCell ref="AO89:AV89"/>
    <mergeCell ref="AW89:BD89"/>
    <mergeCell ref="G87:Y87"/>
    <mergeCell ref="G39:BL39"/>
    <mergeCell ref="BE86:BL86"/>
    <mergeCell ref="AE87:AN87"/>
    <mergeCell ref="AO87:AV87"/>
    <mergeCell ref="AW87:BD87"/>
    <mergeCell ref="BE49:BL49"/>
    <mergeCell ref="BE89:BL89"/>
    <mergeCell ref="AO91:AV91"/>
    <mergeCell ref="BE92:BL92"/>
    <mergeCell ref="AW92:BD92"/>
    <mergeCell ref="AW86:BD86"/>
    <mergeCell ref="BE87:BL87"/>
    <mergeCell ref="G88:BD88"/>
    <mergeCell ref="BE88:BL88"/>
    <mergeCell ref="G89:Y89"/>
    <mergeCell ref="Z89:AD89"/>
    <mergeCell ref="AW93:BD93"/>
    <mergeCell ref="AO90:AV90"/>
    <mergeCell ref="AW90:BD90"/>
    <mergeCell ref="BE93:BL93"/>
    <mergeCell ref="BE90:BL90"/>
    <mergeCell ref="BE91:BL91"/>
    <mergeCell ref="AO92:AV92"/>
    <mergeCell ref="BE94:BL94"/>
    <mergeCell ref="AW97:BD97"/>
    <mergeCell ref="BE97:BL97"/>
    <mergeCell ref="G96:Y96"/>
    <mergeCell ref="Z96:AD96"/>
    <mergeCell ref="AE96:AN96"/>
    <mergeCell ref="AO96:AV96"/>
    <mergeCell ref="AW96:BD96"/>
    <mergeCell ref="BE96:BL96"/>
    <mergeCell ref="G97:Y97"/>
    <mergeCell ref="Z97:AD97"/>
    <mergeCell ref="AE97:AN97"/>
    <mergeCell ref="AO97:AV97"/>
    <mergeCell ref="AO49:AV49"/>
    <mergeCell ref="D77:AN77"/>
    <mergeCell ref="D74:AN75"/>
    <mergeCell ref="D76:AN76"/>
    <mergeCell ref="D82:AN82"/>
    <mergeCell ref="A95:F95"/>
    <mergeCell ref="A93:F93"/>
    <mergeCell ref="G92:Y92"/>
    <mergeCell ref="Z92:AD92"/>
    <mergeCell ref="AE92:AN92"/>
    <mergeCell ref="G94:Y94"/>
    <mergeCell ref="AE91:AN91"/>
    <mergeCell ref="AE94:AN94"/>
    <mergeCell ref="G93:Y93"/>
    <mergeCell ref="Z93:AD93"/>
    <mergeCell ref="AE93:AN93"/>
    <mergeCell ref="AO65:AV65"/>
    <mergeCell ref="D62:AN62"/>
    <mergeCell ref="D63:AN63"/>
    <mergeCell ref="AO95:AV95"/>
    <mergeCell ref="AW95:BD95"/>
    <mergeCell ref="G95:Y95"/>
    <mergeCell ref="G91:Y91"/>
    <mergeCell ref="AW91:BD91"/>
    <mergeCell ref="Z91:AD91"/>
    <mergeCell ref="AO94:AV94"/>
    <mergeCell ref="BE65:BL65"/>
    <mergeCell ref="AW62:BD62"/>
    <mergeCell ref="AW63:BD63"/>
    <mergeCell ref="AW64:BD64"/>
    <mergeCell ref="AW65:BD65"/>
    <mergeCell ref="D64:AN64"/>
    <mergeCell ref="D65:AN65"/>
    <mergeCell ref="AO62:AV62"/>
    <mergeCell ref="AO63:AV63"/>
    <mergeCell ref="AO64:AV64"/>
    <mergeCell ref="G110:Y110"/>
    <mergeCell ref="Z110:AD110"/>
    <mergeCell ref="AE110:AN110"/>
    <mergeCell ref="AO111:AV111"/>
    <mergeCell ref="AW112:BD112"/>
    <mergeCell ref="A90:F90"/>
    <mergeCell ref="AW94:BD94"/>
    <mergeCell ref="Z94:AD94"/>
    <mergeCell ref="A91:F91"/>
    <mergeCell ref="AE95:AN95"/>
    <mergeCell ref="AO116:AV116"/>
    <mergeCell ref="AE118:AN118"/>
    <mergeCell ref="AO118:AV118"/>
    <mergeCell ref="AO69:AV69"/>
    <mergeCell ref="BE110:BL110"/>
    <mergeCell ref="BE113:BL113"/>
    <mergeCell ref="AW113:BD113"/>
    <mergeCell ref="AO113:AV113"/>
    <mergeCell ref="BE111:BL111"/>
    <mergeCell ref="AO93:AV93"/>
    <mergeCell ref="A136:F136"/>
    <mergeCell ref="G136:Y136"/>
    <mergeCell ref="Z136:AD136"/>
    <mergeCell ref="AE136:AN136"/>
    <mergeCell ref="AO136:AV136"/>
    <mergeCell ref="A89:F89"/>
    <mergeCell ref="A135:F135"/>
    <mergeCell ref="G135:BD135"/>
    <mergeCell ref="Z116:AD116"/>
    <mergeCell ref="AE116:AN116"/>
    <mergeCell ref="A86:F86"/>
    <mergeCell ref="A110:F110"/>
    <mergeCell ref="A92:F92"/>
    <mergeCell ref="BE68:BL68"/>
    <mergeCell ref="BE69:BL69"/>
    <mergeCell ref="AW69:BD69"/>
    <mergeCell ref="D69:AN69"/>
    <mergeCell ref="A81:C81"/>
    <mergeCell ref="D81:AN81"/>
    <mergeCell ref="AO81:AV81"/>
    <mergeCell ref="BE135:BL135"/>
    <mergeCell ref="D68:AN68"/>
    <mergeCell ref="A68:C68"/>
    <mergeCell ref="A69:C69"/>
    <mergeCell ref="AO68:AV68"/>
    <mergeCell ref="A137:F137"/>
    <mergeCell ref="G137:Y137"/>
    <mergeCell ref="Z137:AD137"/>
    <mergeCell ref="AE137:AN137"/>
    <mergeCell ref="AO137:AV137"/>
    <mergeCell ref="AW137:BD137"/>
    <mergeCell ref="Z138:AD138"/>
    <mergeCell ref="AE138:AN138"/>
    <mergeCell ref="AO138:AV138"/>
    <mergeCell ref="AW138:BD138"/>
    <mergeCell ref="AW136:BD136"/>
    <mergeCell ref="BE136:BL136"/>
    <mergeCell ref="BE137:BL137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40:BL140"/>
    <mergeCell ref="A141:F141"/>
    <mergeCell ref="G141:Y141"/>
    <mergeCell ref="Z141:AD141"/>
    <mergeCell ref="AE141:AN141"/>
    <mergeCell ref="AO141:AV141"/>
    <mergeCell ref="A142:F142"/>
    <mergeCell ref="G142:Y142"/>
    <mergeCell ref="Z142:AD142"/>
    <mergeCell ref="AE142:AN142"/>
    <mergeCell ref="AO142:AV142"/>
    <mergeCell ref="AW142:BD142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W81:BD81"/>
    <mergeCell ref="BE81:BL81"/>
    <mergeCell ref="BE144:BL144"/>
    <mergeCell ref="AW68:BD68"/>
    <mergeCell ref="G43:BL43"/>
    <mergeCell ref="A43:F43"/>
    <mergeCell ref="A144:F144"/>
    <mergeCell ref="G144:Y144"/>
    <mergeCell ref="Z144:AD144"/>
    <mergeCell ref="AE144:AN144"/>
  </mergeCells>
  <phoneticPr fontId="0" type="noConversion"/>
  <conditionalFormatting sqref="D70 G85:G145">
    <cfRule type="cellIs" dxfId="55" priority="441" stopIfTrue="1" operator="equal">
      <formula>#REF!</formula>
    </cfRule>
  </conditionalFormatting>
  <conditionalFormatting sqref="A85:F145">
    <cfRule type="cellIs" dxfId="54" priority="442" stopIfTrue="1" operator="equal">
      <formula>0</formula>
    </cfRule>
  </conditionalFormatting>
  <conditionalFormatting sqref="G114:G116 G103:G104 D50:D56 D66 D68">
    <cfRule type="cellIs" dxfId="53" priority="614" stopIfTrue="1" operator="equal">
      <formula>#REF!</formula>
    </cfRule>
  </conditionalFormatting>
  <conditionalFormatting sqref="G86 G91 G111 G128 G138">
    <cfRule type="cellIs" dxfId="52" priority="686" stopIfTrue="1" operator="equal">
      <formula>#REF!</formula>
    </cfRule>
  </conditionalFormatting>
  <conditionalFormatting sqref="G105 G101:G102 G93 G130 G140">
    <cfRule type="cellIs" dxfId="51" priority="793" stopIfTrue="1" operator="equal">
      <formula>#REF!</formula>
    </cfRule>
  </conditionalFormatting>
  <conditionalFormatting sqref="G95 G92:G93 G132 G129:G130 G142 G139:G140">
    <cfRule type="cellIs" dxfId="50" priority="858" stopIfTrue="1" operator="equal">
      <formula>#REF!</formula>
    </cfRule>
  </conditionalFormatting>
  <conditionalFormatting sqref="G92:G95 G129:G132 G139:G142">
    <cfRule type="cellIs" dxfId="49" priority="334" stopIfTrue="1" operator="equal">
      <formula>#REF!</formula>
    </cfRule>
  </conditionalFormatting>
  <conditionalFormatting sqref="D50:D56 D66 D68">
    <cfRule type="cellIs" dxfId="48" priority="333" stopIfTrue="1" operator="equal">
      <formula>#REF!</formula>
    </cfRule>
  </conditionalFormatting>
  <conditionalFormatting sqref="G96 G133 G143">
    <cfRule type="cellIs" dxfId="47" priority="311" stopIfTrue="1" operator="equal">
      <formula>#REF!</formula>
    </cfRule>
  </conditionalFormatting>
  <conditionalFormatting sqref="G89:G91 G109:G110">
    <cfRule type="cellIs" dxfId="46" priority="196" stopIfTrue="1" operator="equal">
      <formula>$G88</formula>
    </cfRule>
  </conditionalFormatting>
  <conditionalFormatting sqref="G91">
    <cfRule type="cellIs" dxfId="45" priority="195" stopIfTrue="1" operator="equal">
      <formula>$G89</formula>
    </cfRule>
  </conditionalFormatting>
  <conditionalFormatting sqref="G91">
    <cfRule type="cellIs" dxfId="44" priority="190" stopIfTrue="1" operator="equal">
      <formula>$G88</formula>
    </cfRule>
  </conditionalFormatting>
  <conditionalFormatting sqref="G96">
    <cfRule type="cellIs" dxfId="43" priority="188" stopIfTrue="1" operator="equal">
      <formula>$G89</formula>
    </cfRule>
  </conditionalFormatting>
  <conditionalFormatting sqref="G94">
    <cfRule type="cellIs" dxfId="42" priority="187" stopIfTrue="1" operator="equal">
      <formula>$G89</formula>
    </cfRule>
  </conditionalFormatting>
  <conditionalFormatting sqref="G87:G88">
    <cfRule type="cellIs" dxfId="41" priority="186" stopIfTrue="1" operator="equal">
      <formula>$G86</formula>
    </cfRule>
  </conditionalFormatting>
  <conditionalFormatting sqref="G90:L90">
    <cfRule type="cellIs" dxfId="40" priority="183" stopIfTrue="1" operator="equal">
      <formula>$G89</formula>
    </cfRule>
  </conditionalFormatting>
  <conditionalFormatting sqref="G90">
    <cfRule type="cellIs" dxfId="39" priority="182" stopIfTrue="1" operator="equal">
      <formula>$G88</formula>
    </cfRule>
  </conditionalFormatting>
  <conditionalFormatting sqref="G91">
    <cfRule type="cellIs" dxfId="38" priority="174" stopIfTrue="1" operator="equal">
      <formula>$G93</formula>
    </cfRule>
  </conditionalFormatting>
  <conditionalFormatting sqref="G93">
    <cfRule type="cellIs" dxfId="37" priority="172" stopIfTrue="1" operator="equal">
      <formula>$G86</formula>
    </cfRule>
  </conditionalFormatting>
  <conditionalFormatting sqref="G91">
    <cfRule type="cellIs" dxfId="36" priority="168" stopIfTrue="1" operator="equal">
      <formula>$G87</formula>
    </cfRule>
  </conditionalFormatting>
  <conditionalFormatting sqref="G114 G103">
    <cfRule type="cellIs" dxfId="35" priority="93" stopIfTrue="1" operator="equal">
      <formula>#REF!</formula>
    </cfRule>
  </conditionalFormatting>
  <conditionalFormatting sqref="G114 G103">
    <cfRule type="cellIs" dxfId="34" priority="91" stopIfTrue="1" operator="equal">
      <formula>#REF!</formula>
    </cfRule>
  </conditionalFormatting>
  <conditionalFormatting sqref="G100">
    <cfRule type="cellIs" dxfId="33" priority="89" stopIfTrue="1" operator="equal">
      <formula>$G98</formula>
    </cfRule>
  </conditionalFormatting>
  <conditionalFormatting sqref="G98:G99 H99:L99">
    <cfRule type="cellIs" dxfId="32" priority="87" stopIfTrue="1" operator="equal">
      <formula>$G97</formula>
    </cfRule>
  </conditionalFormatting>
  <conditionalFormatting sqref="G100:L100">
    <cfRule type="cellIs" dxfId="31" priority="86" stopIfTrue="1" operator="equal">
      <formula>$G99</formula>
    </cfRule>
  </conditionalFormatting>
  <conditionalFormatting sqref="G105">
    <cfRule type="cellIs" dxfId="30" priority="84" stopIfTrue="1" operator="equal">
      <formula>$G99</formula>
    </cfRule>
  </conditionalFormatting>
  <conditionalFormatting sqref="G101:G102">
    <cfRule type="cellIs" dxfId="29" priority="82" stopIfTrue="1" operator="equal">
      <formula>$G97</formula>
    </cfRule>
  </conditionalFormatting>
  <conditionalFormatting sqref="G104">
    <cfRule type="cellIs" dxfId="28" priority="81" stopIfTrue="1" operator="equal">
      <formula>$G100</formula>
    </cfRule>
  </conditionalFormatting>
  <conditionalFormatting sqref="G103">
    <cfRule type="cellIs" dxfId="27" priority="71" stopIfTrue="1" operator="equal">
      <formula>$G99</formula>
    </cfRule>
  </conditionalFormatting>
  <conditionalFormatting sqref="H108:L108 G107:G108">
    <cfRule type="cellIs" dxfId="26" priority="55" stopIfTrue="1" operator="equal">
      <formula>$G106</formula>
    </cfRule>
  </conditionalFormatting>
  <conditionalFormatting sqref="G112:G113">
    <cfRule type="cellIs" dxfId="25" priority="48" stopIfTrue="1" operator="equal">
      <formula>$G106</formula>
    </cfRule>
  </conditionalFormatting>
  <conditionalFormatting sqref="G112:G113">
    <cfRule type="cellIs" dxfId="24" priority="903" stopIfTrue="1" operator="equal">
      <formula>$G102</formula>
    </cfRule>
  </conditionalFormatting>
  <conditionalFormatting sqref="G115:G116">
    <cfRule type="cellIs" dxfId="23" priority="40" stopIfTrue="1" operator="equal">
      <formula>$G108</formula>
    </cfRule>
  </conditionalFormatting>
  <conditionalFormatting sqref="G114">
    <cfRule type="cellIs" dxfId="22" priority="39" stopIfTrue="1" operator="equal">
      <formula>$G106</formula>
    </cfRule>
  </conditionalFormatting>
  <conditionalFormatting sqref="G126:G128">
    <cfRule type="cellIs" dxfId="21" priority="29" stopIfTrue="1" operator="equal">
      <formula>$G125</formula>
    </cfRule>
  </conditionalFormatting>
  <conditionalFormatting sqref="G128">
    <cfRule type="cellIs" dxfId="20" priority="28" stopIfTrue="1" operator="equal">
      <formula>$G126</formula>
    </cfRule>
  </conditionalFormatting>
  <conditionalFormatting sqref="G128">
    <cfRule type="cellIs" dxfId="19" priority="27" stopIfTrue="1" operator="equal">
      <formula>$G125</formula>
    </cfRule>
  </conditionalFormatting>
  <conditionalFormatting sqref="G133">
    <cfRule type="cellIs" dxfId="18" priority="26" stopIfTrue="1" operator="equal">
      <formula>$G126</formula>
    </cfRule>
  </conditionalFormatting>
  <conditionalFormatting sqref="G131">
    <cfRule type="cellIs" dxfId="17" priority="25" stopIfTrue="1" operator="equal">
      <formula>$G126</formula>
    </cfRule>
  </conditionalFormatting>
  <conditionalFormatting sqref="G125">
    <cfRule type="cellIs" dxfId="16" priority="24" stopIfTrue="1" operator="equal">
      <formula>$G124</formula>
    </cfRule>
  </conditionalFormatting>
  <conditionalFormatting sqref="G127:L127">
    <cfRule type="cellIs" dxfId="15" priority="23" stopIfTrue="1" operator="equal">
      <formula>$G126</formula>
    </cfRule>
  </conditionalFormatting>
  <conditionalFormatting sqref="G127">
    <cfRule type="cellIs" dxfId="14" priority="22" stopIfTrue="1" operator="equal">
      <formula>$G125</formula>
    </cfRule>
  </conditionalFormatting>
  <conditionalFormatting sqref="G128">
    <cfRule type="cellIs" dxfId="13" priority="21" stopIfTrue="1" operator="equal">
      <formula>$G130</formula>
    </cfRule>
  </conditionalFormatting>
  <conditionalFormatting sqref="G130">
    <cfRule type="cellIs" dxfId="12" priority="20" stopIfTrue="1" operator="equal">
      <formula>$G123</formula>
    </cfRule>
  </conditionalFormatting>
  <conditionalFormatting sqref="G128">
    <cfRule type="cellIs" dxfId="11" priority="19" stopIfTrue="1" operator="equal">
      <formula>$G124</formula>
    </cfRule>
  </conditionalFormatting>
  <conditionalFormatting sqref="G136:G138">
    <cfRule type="cellIs" dxfId="10" priority="11" stopIfTrue="1" operator="equal">
      <formula>$G135</formula>
    </cfRule>
  </conditionalFormatting>
  <conditionalFormatting sqref="G138">
    <cfRule type="cellIs" dxfId="9" priority="10" stopIfTrue="1" operator="equal">
      <formula>$G136</formula>
    </cfRule>
  </conditionalFormatting>
  <conditionalFormatting sqref="G138">
    <cfRule type="cellIs" dxfId="8" priority="9" stopIfTrue="1" operator="equal">
      <formula>$G135</formula>
    </cfRule>
  </conditionalFormatting>
  <conditionalFormatting sqref="G143">
    <cfRule type="cellIs" dxfId="7" priority="8" stopIfTrue="1" operator="equal">
      <formula>$G136</formula>
    </cfRule>
  </conditionalFormatting>
  <conditionalFormatting sqref="G141">
    <cfRule type="cellIs" dxfId="6" priority="7" stopIfTrue="1" operator="equal">
      <formula>$G136</formula>
    </cfRule>
  </conditionalFormatting>
  <conditionalFormatting sqref="G135">
    <cfRule type="cellIs" dxfId="5" priority="6" stopIfTrue="1" operator="equal">
      <formula>$G134</formula>
    </cfRule>
  </conditionalFormatting>
  <conditionalFormatting sqref="G137:L137">
    <cfRule type="cellIs" dxfId="4" priority="5" stopIfTrue="1" operator="equal">
      <formula>$G136</formula>
    </cfRule>
  </conditionalFormatting>
  <conditionalFormatting sqref="G137">
    <cfRule type="cellIs" dxfId="3" priority="4" stopIfTrue="1" operator="equal">
      <formula>$G135</formula>
    </cfRule>
  </conditionalFormatting>
  <conditionalFormatting sqref="G138">
    <cfRule type="cellIs" dxfId="2" priority="3" stopIfTrue="1" operator="equal">
      <formula>$G140</formula>
    </cfRule>
  </conditionalFormatting>
  <conditionalFormatting sqref="G140">
    <cfRule type="cellIs" dxfId="1" priority="2" stopIfTrue="1" operator="equal">
      <formula>$G133</formula>
    </cfRule>
  </conditionalFormatting>
  <conditionalFormatting sqref="G138">
    <cfRule type="cellIs" dxfId="0" priority="1" stopIfTrue="1" operator="equal">
      <formula>$G134</formula>
    </cfRule>
  </conditionalFormatting>
  <pageMargins left="0.11811023622047245" right="0.11811023622047245" top="0.19685039370078741" bottom="0.19685039370078741" header="0" footer="0"/>
  <pageSetup paperSize="9" scale="75" fitToHeight="500" orientation="landscape" r:id="rId1"/>
  <headerFooter alignWithMargins="0"/>
  <rowBreaks count="5" manualBreakCount="5">
    <brk id="38" max="64" man="1"/>
    <brk id="70" max="64" man="1"/>
    <brk id="104" max="64" man="1"/>
    <brk id="121" max="64" man="1"/>
    <brk id="1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1417670</vt:lpstr>
      <vt:lpstr>'1417670'!Область_друку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2024-10-29T13:44:54Z</cp:lastPrinted>
  <dcterms:created xsi:type="dcterms:W3CDTF">2016-08-15T09:54:21Z</dcterms:created>
  <dcterms:modified xsi:type="dcterms:W3CDTF">2024-11-05T07:58:14Z</dcterms:modified>
</cp:coreProperties>
</file>