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8110" sheetId="2" r:id="rId1"/>
  </sheets>
  <definedNames>
    <definedName name="_xlnm.Print_Area" localSheetId="0">'1418110'!$A$1:$BL$119</definedName>
  </definedNames>
  <calcPr calcId="152511"/>
</workbook>
</file>

<file path=xl/calcChain.xml><?xml version="1.0" encoding="utf-8"?>
<calcChain xmlns="http://schemas.openxmlformats.org/spreadsheetml/2006/main">
  <c r="AO105" i="2" l="1"/>
  <c r="BE105" i="2" s="1"/>
  <c r="AO104" i="2"/>
  <c r="AO95" i="2"/>
  <c r="BE95" i="2" s="1"/>
  <c r="AO86" i="2"/>
  <c r="BE86" i="2" s="1"/>
  <c r="AO83" i="2"/>
  <c r="BE83" i="2"/>
  <c r="AO70" i="2"/>
  <c r="BE70" i="2" s="1"/>
  <c r="AO71" i="2"/>
  <c r="BE71" i="2" s="1"/>
  <c r="AO67" i="2"/>
  <c r="AO74" i="2"/>
  <c r="BE74" i="2"/>
  <c r="AO66" i="2"/>
  <c r="BE66" i="2"/>
  <c r="AO87" i="2"/>
  <c r="BE87" i="2"/>
  <c r="AO98" i="2"/>
  <c r="BE98" i="2"/>
  <c r="BE104" i="2"/>
  <c r="AO64" i="2"/>
  <c r="BE88" i="2"/>
  <c r="BE89" i="2"/>
  <c r="BE81" i="2"/>
  <c r="BE84" i="2"/>
  <c r="BE90" i="2"/>
  <c r="BE91" i="2"/>
  <c r="AO85" i="2"/>
  <c r="BE85" i="2"/>
  <c r="AO82" i="2"/>
  <c r="AO96" i="2"/>
  <c r="BE96" i="2" s="1"/>
  <c r="AO80" i="2"/>
  <c r="BE80" i="2" s="1"/>
  <c r="AO79" i="2"/>
  <c r="BE79" i="2" s="1"/>
  <c r="AO76" i="2"/>
  <c r="BE64" i="2"/>
  <c r="BE68" i="2"/>
  <c r="BE75" i="2"/>
  <c r="AO69" i="2"/>
  <c r="BE69" i="2"/>
  <c r="AO65" i="2"/>
  <c r="BE65" i="2"/>
  <c r="AO73" i="2"/>
  <c r="AO72" i="2" s="1"/>
  <c r="BE72" i="2" s="1"/>
  <c r="AO102" i="2"/>
  <c r="BE102" i="2" s="1"/>
  <c r="AK47" i="2"/>
  <c r="I23" i="2" s="1"/>
  <c r="AW54" i="2"/>
  <c r="AW55" i="2" s="1"/>
  <c r="A117" i="2"/>
  <c r="BE82" i="2"/>
  <c r="AO99" i="2"/>
  <c r="BE99" i="2" s="1"/>
  <c r="AO100" i="2"/>
  <c r="BE100" i="2" s="1"/>
  <c r="BE67" i="2"/>
  <c r="AO103" i="2"/>
  <c r="BE103" i="2"/>
  <c r="AO93" i="2"/>
  <c r="BE93" i="2"/>
  <c r="AO63" i="2"/>
  <c r="AO97" i="2"/>
  <c r="BE97" i="2" s="1"/>
  <c r="BE73" i="2"/>
  <c r="BE76" i="2"/>
  <c r="AO77" i="2" l="1"/>
  <c r="BE77" i="2" s="1"/>
  <c r="AO101" i="2"/>
  <c r="BE101" i="2" s="1"/>
  <c r="AO62" i="2"/>
  <c r="BE63" i="2"/>
  <c r="AO94" i="2"/>
  <c r="BE94" i="2" s="1"/>
  <c r="AC46" i="2" l="1"/>
  <c r="BE62" i="2"/>
  <c r="AO54" i="2" l="1"/>
  <c r="AS46" i="2"/>
  <c r="AS22" i="2"/>
  <c r="U22" i="2" s="1"/>
  <c r="AC47" i="2"/>
  <c r="AS47" i="2" s="1"/>
  <c r="AO55" i="2" l="1"/>
  <c r="BE54" i="2"/>
  <c r="BE55" i="2" s="1"/>
</calcChain>
</file>

<file path=xl/sharedStrings.xml><?xml version="1.0" encoding="utf-8"?>
<sst xmlns="http://schemas.openxmlformats.org/spreadsheetml/2006/main" count="225" uniqueCount="127">
  <si>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</si>
  <si>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</si>
  <si>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</si>
  <si>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</si>
  <si>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</si>
  <si>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</si>
  <si>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</si>
  <si>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</si>
  <si>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</si>
  <si>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</si>
  <si>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</si>
  <si>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</si>
  <si>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</si>
  <si>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</si>
  <si>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</si>
  <si>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</si>
  <si>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</si>
  <si>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</si>
  <si>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</si>
  <si>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</si>
  <si>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</si>
  <si>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</si>
  <si>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</si>
  <si>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</si>
  <si>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</si>
  <si>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</si>
  <si>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</si>
  <si>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</si>
  <si>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</si>
  <si>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</si>
  <si>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</si>
  <si>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</si>
  <si>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</si>
  <si>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</si>
  <si>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</si>
  <si>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</si>
  <si>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</si>
  <si>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</si>
  <si>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</si>
  <si>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</si>
  <si>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</si>
  <si>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</si>
  <si>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</si>
  <si>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</si>
  <si>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</si>
  <si>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</si>
  <si>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</si>
  <si>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</si>
  <si>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</si>
  <si>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</si>
  <si>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</si>
  <si>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</si>
  <si>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грн.</t>
  </si>
  <si>
    <t>продукту</t>
  </si>
  <si>
    <t>ефективності</t>
  </si>
  <si>
    <t>якості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</si>
  <si>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</si>
  <si>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</si>
  <si>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</si>
  <si>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</si>
  <si>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</si>
  <si>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</si>
  <si>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</si>
  <si>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</si>
  <si>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</si>
  <si>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</si>
  <si>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</si>
  <si>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гривень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</si>
  <si>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</si>
  <si>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</si>
  <si>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(Власне ім'я, ПРІЗВИЩЕ)</t>
  </si>
  <si>
    <t>Сергій ЯМЧУК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</si>
  <si>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</si>
  <si>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2256400000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</si>
  <si>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</si>
  <si>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</si>
  <si>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</si>
  <si>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рішення сесії міської ради</t>
  </si>
  <si>
    <t>забезпечення належного рівня безпеки населення, захищеності території громади від надзвичайних ситуацій</t>
  </si>
  <si>
    <t>обсяг видатків на поповнення матеріального резерву місцевого рівня, які будуть використані у разі потреби</t>
  </si>
  <si>
    <t>договір</t>
  </si>
  <si>
    <t>Конституція України, Бюджетний кодекс України, Закон України "Про Державний бюджет України на 2024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 17.10.2024 року № 3 "Про внесення змін до бюджету Хмельницької міської територіальної громади на 2024 рік"</t>
  </si>
  <si>
    <t>кількість цвяхів (шиферних, будівельних), що необхідно придбати</t>
  </si>
  <si>
    <t>кількість дисків абразивних, що необхідно придбати</t>
  </si>
  <si>
    <t>кількість степлерів будівельних, що необхідно придбати</t>
  </si>
  <si>
    <t>кількість мішків, що необхідно придбати</t>
  </si>
  <si>
    <t>кількість саморізів, що необхідно придбати</t>
  </si>
  <si>
    <t>кількість саморізів по металу, що необхідно придбати</t>
  </si>
  <si>
    <t>кількість скла, що необхідно придбати, що необхідно придбати</t>
  </si>
  <si>
    <t>кількість поліетиленової плівки, що необхідно придбати</t>
  </si>
  <si>
    <t>кількість профнастилу, що необхідно придбати</t>
  </si>
  <si>
    <t>кількість шиферу хвильового, що необхідно придбати</t>
  </si>
  <si>
    <t>кількість руберойду, що необхідно придбати</t>
  </si>
  <si>
    <t>кількість швидкорізів (рейсмумс) для паралельної різки скла, що необхідно придбати</t>
  </si>
  <si>
    <t>кількість монтажних присосок, що необхідно придбати</t>
  </si>
  <si>
    <t>кг</t>
  </si>
  <si>
    <t>шт.</t>
  </si>
  <si>
    <t>кв. м</t>
  </si>
  <si>
    <t xml:space="preserve">середні витрати на придбання 1 кг цвяхів (шиферних, будівельних) </t>
  </si>
  <si>
    <t>середні витрати на придбання 1 шт. диска абразивного</t>
  </si>
  <si>
    <t>середні витрати на придбання 1 степлера будівельного</t>
  </si>
  <si>
    <t>середні витрати на придбання 1 мішка</t>
  </si>
  <si>
    <t>середні витрати на придбання 1 кг саморізів</t>
  </si>
  <si>
    <t>середні витрати на придбання 1 кв. м скла</t>
  </si>
  <si>
    <t>середні витрати на придбання 1 кв. м поліетиленової плівки</t>
  </si>
  <si>
    <t>середні витрати на придбання 1 кв. м профнастилу</t>
  </si>
  <si>
    <t>середні витрати на придбання 1 шт. шиферу хвильового</t>
  </si>
  <si>
    <t>обсяг видатків, в т.ч.:</t>
  </si>
  <si>
    <t>середні витрати на придбання 1 кв. м руберойду</t>
  </si>
  <si>
    <t>середні витрати на придбання 1 швидкоріза (рейсмумс) для паралельної різки скла</t>
  </si>
  <si>
    <t>середні витрати на придбання 1 монтажної присоски</t>
  </si>
  <si>
    <t>середні витрати на придбання 100 шт. саморізів по металу</t>
  </si>
  <si>
    <t>обсяг видатків на придбання будівельних матеріалів, в т.ч.:</t>
  </si>
  <si>
    <t>обсяг видатків на придбання обладнання та інструментів, в т.ч.:</t>
  </si>
  <si>
    <t xml:space="preserve">цвяхів (шиферних, будівельних) </t>
  </si>
  <si>
    <t>мішків</t>
  </si>
  <si>
    <t>саморізів (в т. ч. саморізів з пресшайбою зі свердлом по металу, зі свердлом по металу для покрівлі)</t>
  </si>
  <si>
    <t xml:space="preserve">скла </t>
  </si>
  <si>
    <t xml:space="preserve">поліетиленової плівки </t>
  </si>
  <si>
    <t>профнастилу</t>
  </si>
  <si>
    <t>шиферу хвильового</t>
  </si>
  <si>
    <t>руберойду</t>
  </si>
  <si>
    <t>швидкорізів (рейсмумс) для паралельної різки скла</t>
  </si>
  <si>
    <t>службова записка</t>
  </si>
  <si>
    <t>монтажних присосок</t>
  </si>
  <si>
    <t xml:space="preserve">дисків абразивних </t>
  </si>
  <si>
    <t>степлера будівельного (в т. ч. скобів до нього)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</si>
</sst>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9"/>
  <sheetViews>
    <sheetView tabSelected="1" view="pageBreakPreview" zoomScaleNormal="100" zoomScaleSheetLayoutView="100" workbookViewId="0">
      <selection activeCell="N127" sqref="N127"/>
    </sheetView>
  </sheetViews>
  <sheetFormatPr defaultRowHeight="12.75" x14ac:dyDescent="0.2"/>
  <cols>
    <col min="1" max="3" width="2.85546875" style="1" customWidth="1"/>
    <col min="4" max="5" width="2.140625" style="1" customWidth="1"/>
    <col min="6" max="9" width="2.85546875" style="1" customWidth="1"/>
    <col min="10" max="10" width="3.42578125" style="1" customWidth="1"/>
    <col min="11" max="11" width="4.28515625" style="1" customWidth="1"/>
    <col min="12" max="12" width="2.85546875" style="1" customWidth="1"/>
    <col min="13" max="13" width="3.7109375" style="1" customWidth="1"/>
    <col min="14" max="14" width="4.5703125" style="1" customWidth="1"/>
    <col min="15" max="15" width="2.85546875" style="1" customWidth="1"/>
    <col min="16" max="17" width="3.7109375" style="1" customWidth="1"/>
    <col min="18" max="18" width="3.5703125" style="1" customWidth="1"/>
    <col min="19" max="19" width="3.7109375" style="1" customWidth="1"/>
    <col min="20" max="24" width="2.85546875" style="1" customWidth="1"/>
    <col min="25" max="25" width="3.7109375" style="1" customWidth="1"/>
    <col min="26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10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0" t="s">
        <v>22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5.95" customHeight="1" x14ac:dyDescent="0.2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customHeight="1" x14ac:dyDescent="0.2">
      <c r="AO3" s="136" t="s">
        <v>69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20.25" customHeight="1" x14ac:dyDescent="0.25">
      <c r="AO4" s="125" t="s">
        <v>64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10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6.5" customHeight="1" x14ac:dyDescent="0.2">
      <c r="AO7" s="138">
        <v>45596</v>
      </c>
      <c r="AP7" s="139"/>
      <c r="AQ7" s="139"/>
      <c r="AR7" s="139"/>
      <c r="AS7" s="139"/>
      <c r="AT7" s="139"/>
      <c r="AU7" s="139"/>
      <c r="AV7" s="1" t="s">
        <v>48</v>
      </c>
      <c r="AW7" s="128">
        <v>254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ht="6" customHeight="1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77" ht="7.5" customHeight="1" x14ac:dyDescent="0.2"/>
    <row r="10" spans="1:77" ht="15.75" customHeight="1" x14ac:dyDescent="0.2">
      <c r="A10" s="120" t="s">
        <v>11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76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38</v>
      </c>
      <c r="B13" s="107">
        <v>1400000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2"/>
      <c r="N13" s="129" t="s">
        <v>64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33"/>
      <c r="AU13" s="107" t="s">
        <v>60</v>
      </c>
      <c r="AV13" s="108"/>
      <c r="AW13" s="108"/>
      <c r="AX13" s="108"/>
      <c r="AY13" s="108"/>
      <c r="AZ13" s="108"/>
      <c r="BA13" s="108"/>
      <c r="BB13" s="108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106" t="s">
        <v>41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42"/>
      <c r="N14" s="105" t="s">
        <v>47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42"/>
      <c r="AU14" s="106" t="s">
        <v>40</v>
      </c>
      <c r="AV14" s="106"/>
      <c r="AW14" s="106"/>
      <c r="AX14" s="106"/>
      <c r="AY14" s="106"/>
      <c r="AZ14" s="106"/>
      <c r="BA14" s="106"/>
      <c r="BB14" s="106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107">
        <v>1410000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2"/>
      <c r="N16" s="129" t="s">
        <v>64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33"/>
      <c r="AU16" s="107" t="s">
        <v>60</v>
      </c>
      <c r="AV16" s="108"/>
      <c r="AW16" s="108"/>
      <c r="AX16" s="108"/>
      <c r="AY16" s="108"/>
      <c r="AZ16" s="108"/>
      <c r="BA16" s="108"/>
      <c r="BB16" s="108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106" t="s">
        <v>41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42"/>
      <c r="N17" s="105" t="s">
        <v>46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42"/>
      <c r="AU17" s="106" t="s">
        <v>40</v>
      </c>
      <c r="AV17" s="106"/>
      <c r="AW17" s="106"/>
      <c r="AX17" s="106"/>
      <c r="AY17" s="106"/>
      <c r="AZ17" s="106"/>
      <c r="BA17" s="106"/>
      <c r="BB17" s="106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39</v>
      </c>
      <c r="B19" s="107">
        <v>1418110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31"/>
      <c r="N19" s="107" t="s">
        <v>62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30"/>
      <c r="AA19" s="107" t="s">
        <v>63</v>
      </c>
      <c r="AB19" s="108"/>
      <c r="AC19" s="108"/>
      <c r="AD19" s="108"/>
      <c r="AE19" s="108"/>
      <c r="AF19" s="108"/>
      <c r="AG19" s="108"/>
      <c r="AH19" s="108"/>
      <c r="AI19" s="108"/>
      <c r="AJ19" s="30"/>
      <c r="AK19" s="108" t="s">
        <v>61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30"/>
      <c r="BE19" s="107" t="s">
        <v>73</v>
      </c>
      <c r="BF19" s="108"/>
      <c r="BG19" s="108"/>
      <c r="BH19" s="108"/>
      <c r="BI19" s="108"/>
      <c r="BJ19" s="108"/>
      <c r="BK19" s="108"/>
      <c r="BL19" s="108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106" t="s">
        <v>41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44"/>
      <c r="N20" s="106" t="s">
        <v>42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43"/>
      <c r="AA20" s="122" t="s">
        <v>43</v>
      </c>
      <c r="AB20" s="122"/>
      <c r="AC20" s="122"/>
      <c r="AD20" s="122"/>
      <c r="AE20" s="122"/>
      <c r="AF20" s="122"/>
      <c r="AG20" s="122"/>
      <c r="AH20" s="122"/>
      <c r="AI20" s="122"/>
      <c r="AJ20" s="43"/>
      <c r="AK20" s="121" t="s">
        <v>44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43"/>
      <c r="BE20" s="106" t="s">
        <v>45</v>
      </c>
      <c r="BF20" s="106"/>
      <c r="BG20" s="106"/>
      <c r="BH20" s="106"/>
      <c r="BI20" s="106"/>
      <c r="BJ20" s="106"/>
      <c r="BK20" s="106"/>
      <c r="BL20" s="10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3" t="s">
        <v>36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5">
        <f>AS22+I23</f>
        <v>2200000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41" t="s">
        <v>37</v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15">
        <f>AC46</f>
        <v>2200000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4" t="s">
        <v>13</v>
      </c>
      <c r="BE22" s="114"/>
      <c r="BF22" s="114"/>
      <c r="BG22" s="114"/>
      <c r="BH22" s="114"/>
      <c r="BI22" s="114"/>
      <c r="BJ22" s="114"/>
      <c r="BK22" s="114"/>
      <c r="BL22" s="114"/>
    </row>
    <row r="23" spans="1:79" ht="24.95" customHeight="1" x14ac:dyDescent="0.25">
      <c r="A23" s="114" t="s">
        <v>12</v>
      </c>
      <c r="B23" s="114"/>
      <c r="C23" s="114"/>
      <c r="D23" s="114"/>
      <c r="E23" s="114"/>
      <c r="F23" s="114"/>
      <c r="G23" s="114"/>
      <c r="H23" s="114"/>
      <c r="I23" s="115">
        <f>AK47</f>
        <v>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4" t="s">
        <v>14</v>
      </c>
      <c r="U23" s="114"/>
      <c r="V23" s="114"/>
      <c r="W23" s="11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23" t="s">
        <v>24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81.75" customHeight="1" x14ac:dyDescent="0.2">
      <c r="A26" s="151" t="s">
        <v>81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</row>
    <row r="27" spans="1:79" ht="9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14" t="s">
        <v>23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</row>
    <row r="29" spans="1:79" ht="20.25" customHeight="1" x14ac:dyDescent="0.2">
      <c r="A29" s="64" t="s">
        <v>18</v>
      </c>
      <c r="B29" s="64"/>
      <c r="C29" s="64"/>
      <c r="D29" s="64"/>
      <c r="E29" s="64"/>
      <c r="F29" s="64"/>
      <c r="G29" s="65" t="s">
        <v>27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5.75" x14ac:dyDescent="0.2">
      <c r="A30" s="64">
        <v>1</v>
      </c>
      <c r="B30" s="64"/>
      <c r="C30" s="64"/>
      <c r="D30" s="64"/>
      <c r="E30" s="64"/>
      <c r="F30" s="64"/>
      <c r="G30" s="65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34.5" customHeight="1" x14ac:dyDescent="0.2">
      <c r="A31" s="64">
        <v>1</v>
      </c>
      <c r="B31" s="64"/>
      <c r="C31" s="64"/>
      <c r="D31" s="64"/>
      <c r="E31" s="64"/>
      <c r="F31" s="64"/>
      <c r="G31" s="95" t="s">
        <v>49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CA31" s="1" t="s">
        <v>35</v>
      </c>
    </row>
    <row r="32" spans="1:79" ht="8.2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14" t="s">
        <v>25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</row>
    <row r="34" spans="1:79" ht="18" customHeight="1" x14ac:dyDescent="0.2">
      <c r="A34" s="137" t="s">
        <v>57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79" ht="7.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14" t="s">
        <v>26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</row>
    <row r="37" spans="1:79" ht="18.75" customHeight="1" x14ac:dyDescent="0.2">
      <c r="A37" s="64" t="s">
        <v>18</v>
      </c>
      <c r="B37" s="64"/>
      <c r="C37" s="64"/>
      <c r="D37" s="64"/>
      <c r="E37" s="64"/>
      <c r="F37" s="64"/>
      <c r="G37" s="65" t="s">
        <v>15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10"/>
    </row>
    <row r="38" spans="1:79" ht="15.75" x14ac:dyDescent="0.2">
      <c r="A38" s="64">
        <v>1</v>
      </c>
      <c r="B38" s="64"/>
      <c r="C38" s="64"/>
      <c r="D38" s="64"/>
      <c r="E38" s="64"/>
      <c r="F38" s="64"/>
      <c r="G38" s="65">
        <v>2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79" ht="21.75" customHeight="1" x14ac:dyDescent="0.2">
      <c r="A39" s="64">
        <v>1</v>
      </c>
      <c r="B39" s="64"/>
      <c r="C39" s="64"/>
      <c r="D39" s="64"/>
      <c r="E39" s="64"/>
      <c r="F39" s="64"/>
      <c r="G39" s="95" t="s">
        <v>66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14" t="s">
        <v>28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27" t="s">
        <v>67</v>
      </c>
      <c r="AT42" s="127"/>
      <c r="AU42" s="127"/>
      <c r="AV42" s="127"/>
      <c r="AW42" s="127"/>
      <c r="AX42" s="127"/>
      <c r="AY42" s="127"/>
      <c r="AZ42" s="127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64" t="s">
        <v>18</v>
      </c>
      <c r="B43" s="64"/>
      <c r="C43" s="64"/>
      <c r="D43" s="130" t="s">
        <v>16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2"/>
      <c r="AC43" s="64" t="s">
        <v>19</v>
      </c>
      <c r="AD43" s="64"/>
      <c r="AE43" s="64"/>
      <c r="AF43" s="64"/>
      <c r="AG43" s="64"/>
      <c r="AH43" s="64"/>
      <c r="AI43" s="64"/>
      <c r="AJ43" s="64"/>
      <c r="AK43" s="64" t="s">
        <v>20</v>
      </c>
      <c r="AL43" s="64"/>
      <c r="AM43" s="64"/>
      <c r="AN43" s="64"/>
      <c r="AO43" s="64"/>
      <c r="AP43" s="64"/>
      <c r="AQ43" s="64"/>
      <c r="AR43" s="64"/>
      <c r="AS43" s="64" t="s">
        <v>17</v>
      </c>
      <c r="AT43" s="64"/>
      <c r="AU43" s="64"/>
      <c r="AV43" s="64"/>
      <c r="AW43" s="64"/>
      <c r="AX43" s="64"/>
      <c r="AY43" s="64"/>
      <c r="AZ43" s="64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64"/>
      <c r="B44" s="64"/>
      <c r="C44" s="64"/>
      <c r="D44" s="133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64">
        <v>1</v>
      </c>
      <c r="B45" s="64"/>
      <c r="C45" s="64"/>
      <c r="D45" s="65">
        <v>2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64">
        <v>3</v>
      </c>
      <c r="AD45" s="64"/>
      <c r="AE45" s="64"/>
      <c r="AF45" s="64"/>
      <c r="AG45" s="64"/>
      <c r="AH45" s="64"/>
      <c r="AI45" s="64"/>
      <c r="AJ45" s="64"/>
      <c r="AK45" s="64">
        <v>4</v>
      </c>
      <c r="AL45" s="64"/>
      <c r="AM45" s="64"/>
      <c r="AN45" s="64"/>
      <c r="AO45" s="64"/>
      <c r="AP45" s="64"/>
      <c r="AQ45" s="64"/>
      <c r="AR45" s="64"/>
      <c r="AS45" s="64">
        <v>5</v>
      </c>
      <c r="AT45" s="64"/>
      <c r="AU45" s="64"/>
      <c r="AV45" s="64"/>
      <c r="AW45" s="64"/>
      <c r="AX45" s="64"/>
      <c r="AY45" s="64"/>
      <c r="AZ45" s="64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64">
        <v>1</v>
      </c>
      <c r="B46" s="64"/>
      <c r="C46" s="64"/>
      <c r="D46" s="95" t="s">
        <v>68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63">
        <f>AO62</f>
        <v>2200000</v>
      </c>
      <c r="AD46" s="63"/>
      <c r="AE46" s="63"/>
      <c r="AF46" s="63"/>
      <c r="AG46" s="63"/>
      <c r="AH46" s="63"/>
      <c r="AI46" s="63"/>
      <c r="AJ46" s="63"/>
      <c r="AK46" s="63">
        <v>0</v>
      </c>
      <c r="AL46" s="63"/>
      <c r="AM46" s="63"/>
      <c r="AN46" s="63"/>
      <c r="AO46" s="63"/>
      <c r="AP46" s="63"/>
      <c r="AQ46" s="63"/>
      <c r="AR46" s="63"/>
      <c r="AS46" s="63">
        <f>AC46+AK46</f>
        <v>2200000</v>
      </c>
      <c r="AT46" s="63"/>
      <c r="AU46" s="63"/>
      <c r="AV46" s="63"/>
      <c r="AW46" s="63"/>
      <c r="AX46" s="63"/>
      <c r="AY46" s="63"/>
      <c r="AZ46" s="63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20.25" customHeight="1" x14ac:dyDescent="0.25">
      <c r="A47" s="78"/>
      <c r="B47" s="78"/>
      <c r="C47" s="78"/>
      <c r="D47" s="146" t="s">
        <v>50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91">
        <f>AC46</f>
        <v>2200000</v>
      </c>
      <c r="AD47" s="91"/>
      <c r="AE47" s="91"/>
      <c r="AF47" s="91"/>
      <c r="AG47" s="91"/>
      <c r="AH47" s="91"/>
      <c r="AI47" s="91"/>
      <c r="AJ47" s="91"/>
      <c r="AK47" s="91">
        <f>AK46</f>
        <v>0</v>
      </c>
      <c r="AL47" s="91"/>
      <c r="AM47" s="91"/>
      <c r="AN47" s="91"/>
      <c r="AO47" s="91"/>
      <c r="AP47" s="91"/>
      <c r="AQ47" s="91"/>
      <c r="AR47" s="91"/>
      <c r="AS47" s="91">
        <f>AC47+AK47</f>
        <v>2200000</v>
      </c>
      <c r="AT47" s="91"/>
      <c r="AU47" s="91"/>
      <c r="AV47" s="91"/>
      <c r="AW47" s="91"/>
      <c r="AX47" s="91"/>
      <c r="AY47" s="91"/>
      <c r="AZ47" s="91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7.25" customHeight="1" x14ac:dyDescent="0.2">
      <c r="A49" s="123" t="s">
        <v>29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</row>
    <row r="50" spans="1:79" ht="15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116" t="s">
        <v>67</v>
      </c>
      <c r="AS50" s="116"/>
      <c r="AT50" s="116"/>
      <c r="AU50" s="116"/>
      <c r="AV50" s="116"/>
      <c r="AW50" s="116"/>
      <c r="AX50" s="116"/>
      <c r="AY50" s="116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">
      <c r="A51" s="64" t="s">
        <v>18</v>
      </c>
      <c r="B51" s="64"/>
      <c r="C51" s="64"/>
      <c r="D51" s="64" t="s">
        <v>21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 t="s">
        <v>19</v>
      </c>
      <c r="AP51" s="64"/>
      <c r="AQ51" s="64"/>
      <c r="AR51" s="64"/>
      <c r="AS51" s="64"/>
      <c r="AT51" s="64"/>
      <c r="AU51" s="64"/>
      <c r="AV51" s="64"/>
      <c r="AW51" s="64" t="s">
        <v>20</v>
      </c>
      <c r="AX51" s="64"/>
      <c r="AY51" s="64"/>
      <c r="AZ51" s="64"/>
      <c r="BA51" s="64"/>
      <c r="BB51" s="64"/>
      <c r="BC51" s="64"/>
      <c r="BD51" s="64"/>
      <c r="BE51" s="64" t="s">
        <v>17</v>
      </c>
      <c r="BF51" s="64"/>
      <c r="BG51" s="64"/>
      <c r="BH51" s="64"/>
      <c r="BI51" s="64"/>
      <c r="BJ51" s="64"/>
      <c r="BK51" s="64"/>
      <c r="BL51" s="64"/>
    </row>
    <row r="52" spans="1:79" ht="14.25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.75" customHeight="1" x14ac:dyDescent="0.2">
      <c r="A53" s="64">
        <v>1</v>
      </c>
      <c r="B53" s="64"/>
      <c r="C53" s="64"/>
      <c r="D53" s="64">
        <v>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>
        <v>3</v>
      </c>
      <c r="AP53" s="64"/>
      <c r="AQ53" s="64"/>
      <c r="AR53" s="64"/>
      <c r="AS53" s="64"/>
      <c r="AT53" s="64"/>
      <c r="AU53" s="64"/>
      <c r="AV53" s="64"/>
      <c r="AW53" s="64">
        <v>4</v>
      </c>
      <c r="AX53" s="64"/>
      <c r="AY53" s="64"/>
      <c r="AZ53" s="64"/>
      <c r="BA53" s="64"/>
      <c r="BB53" s="64"/>
      <c r="BC53" s="64"/>
      <c r="BD53" s="64"/>
      <c r="BE53" s="64">
        <v>5</v>
      </c>
      <c r="BF53" s="64"/>
      <c r="BG53" s="64"/>
      <c r="BH53" s="64"/>
      <c r="BI53" s="64"/>
      <c r="BJ53" s="64"/>
      <c r="BK53" s="64"/>
      <c r="BL53" s="64"/>
    </row>
    <row r="54" spans="1:79" ht="52.5" customHeight="1" x14ac:dyDescent="0.2">
      <c r="A54" s="64">
        <v>1</v>
      </c>
      <c r="B54" s="64"/>
      <c r="C54" s="64"/>
      <c r="D54" s="103" t="s">
        <v>72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63">
        <f>AC46</f>
        <v>2200000</v>
      </c>
      <c r="AP54" s="63"/>
      <c r="AQ54" s="63"/>
      <c r="AR54" s="63"/>
      <c r="AS54" s="63"/>
      <c r="AT54" s="63"/>
      <c r="AU54" s="63"/>
      <c r="AV54" s="63"/>
      <c r="AW54" s="63">
        <f>AW63</f>
        <v>0</v>
      </c>
      <c r="AX54" s="63"/>
      <c r="AY54" s="63"/>
      <c r="AZ54" s="63"/>
      <c r="BA54" s="63"/>
      <c r="BB54" s="63"/>
      <c r="BC54" s="63"/>
      <c r="BD54" s="63"/>
      <c r="BE54" s="63">
        <f>AO54</f>
        <v>2200000</v>
      </c>
      <c r="BF54" s="63"/>
      <c r="BG54" s="63"/>
      <c r="BH54" s="63"/>
      <c r="BI54" s="63"/>
      <c r="BJ54" s="63"/>
      <c r="BK54" s="63"/>
      <c r="BL54" s="63"/>
      <c r="BU54" s="52"/>
      <c r="CA54" s="1" t="s">
        <v>8</v>
      </c>
    </row>
    <row r="55" spans="1:79" s="2" customFormat="1" ht="19.5" customHeight="1" x14ac:dyDescent="0.2">
      <c r="A55" s="78"/>
      <c r="B55" s="78"/>
      <c r="C55" s="78"/>
      <c r="D55" s="104" t="s">
        <v>17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91">
        <f>AO54</f>
        <v>2200000</v>
      </c>
      <c r="AP55" s="91"/>
      <c r="AQ55" s="91"/>
      <c r="AR55" s="91"/>
      <c r="AS55" s="91"/>
      <c r="AT55" s="91"/>
      <c r="AU55" s="91"/>
      <c r="AV55" s="91"/>
      <c r="AW55" s="91">
        <f>AW54</f>
        <v>0</v>
      </c>
      <c r="AX55" s="91"/>
      <c r="AY55" s="91"/>
      <c r="AZ55" s="91"/>
      <c r="BA55" s="91"/>
      <c r="BB55" s="91"/>
      <c r="BC55" s="91"/>
      <c r="BD55" s="91"/>
      <c r="BE55" s="91">
        <f>BE54</f>
        <v>2200000</v>
      </c>
      <c r="BF55" s="91"/>
      <c r="BG55" s="91"/>
      <c r="BH55" s="91"/>
      <c r="BI55" s="91"/>
      <c r="BJ55" s="91"/>
      <c r="BK55" s="91"/>
      <c r="BL55" s="91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14" t="s">
        <v>30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</row>
    <row r="58" spans="1:79" ht="36" customHeight="1" x14ac:dyDescent="0.2">
      <c r="A58" s="64" t="s">
        <v>18</v>
      </c>
      <c r="B58" s="64"/>
      <c r="C58" s="64"/>
      <c r="D58" s="64"/>
      <c r="E58" s="64"/>
      <c r="F58" s="64"/>
      <c r="G58" s="65" t="s">
        <v>31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  <c r="Z58" s="64" t="s">
        <v>2</v>
      </c>
      <c r="AA58" s="64"/>
      <c r="AB58" s="64"/>
      <c r="AC58" s="64"/>
      <c r="AD58" s="64"/>
      <c r="AE58" s="64" t="s">
        <v>1</v>
      </c>
      <c r="AF58" s="64"/>
      <c r="AG58" s="64"/>
      <c r="AH58" s="64"/>
      <c r="AI58" s="64"/>
      <c r="AJ58" s="64"/>
      <c r="AK58" s="64"/>
      <c r="AL58" s="64"/>
      <c r="AM58" s="64"/>
      <c r="AN58" s="64"/>
      <c r="AO58" s="65" t="s">
        <v>19</v>
      </c>
      <c r="AP58" s="109"/>
      <c r="AQ58" s="109"/>
      <c r="AR58" s="109"/>
      <c r="AS58" s="109"/>
      <c r="AT58" s="109"/>
      <c r="AU58" s="109"/>
      <c r="AV58" s="110"/>
      <c r="AW58" s="65" t="s">
        <v>20</v>
      </c>
      <c r="AX58" s="109"/>
      <c r="AY58" s="109"/>
      <c r="AZ58" s="109"/>
      <c r="BA58" s="109"/>
      <c r="BB58" s="109"/>
      <c r="BC58" s="109"/>
      <c r="BD58" s="110"/>
      <c r="BE58" s="65" t="s">
        <v>17</v>
      </c>
      <c r="BF58" s="109"/>
      <c r="BG58" s="109"/>
      <c r="BH58" s="109"/>
      <c r="BI58" s="109"/>
      <c r="BJ58" s="109"/>
      <c r="BK58" s="109"/>
      <c r="BL58" s="110"/>
    </row>
    <row r="59" spans="1:79" ht="15.75" customHeight="1" x14ac:dyDescent="0.2">
      <c r="A59" s="64">
        <v>1</v>
      </c>
      <c r="B59" s="64"/>
      <c r="C59" s="64"/>
      <c r="D59" s="64"/>
      <c r="E59" s="64"/>
      <c r="F59" s="64"/>
      <c r="G59" s="130">
        <v>2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2"/>
      <c r="Z59" s="64">
        <v>3</v>
      </c>
      <c r="AA59" s="64"/>
      <c r="AB59" s="64"/>
      <c r="AC59" s="64"/>
      <c r="AD59" s="64"/>
      <c r="AE59" s="64">
        <v>4</v>
      </c>
      <c r="AF59" s="64"/>
      <c r="AG59" s="64"/>
      <c r="AH59" s="64"/>
      <c r="AI59" s="64"/>
      <c r="AJ59" s="64"/>
      <c r="AK59" s="64"/>
      <c r="AL59" s="64"/>
      <c r="AM59" s="64"/>
      <c r="AN59" s="64"/>
      <c r="AO59" s="64">
        <v>5</v>
      </c>
      <c r="AP59" s="64"/>
      <c r="AQ59" s="64"/>
      <c r="AR59" s="64"/>
      <c r="AS59" s="64"/>
      <c r="AT59" s="64"/>
      <c r="AU59" s="64"/>
      <c r="AV59" s="64"/>
      <c r="AW59" s="64">
        <v>6</v>
      </c>
      <c r="AX59" s="64"/>
      <c r="AY59" s="64"/>
      <c r="AZ59" s="64"/>
      <c r="BA59" s="64"/>
      <c r="BB59" s="64"/>
      <c r="BC59" s="64"/>
      <c r="BD59" s="64"/>
      <c r="BE59" s="64">
        <v>7</v>
      </c>
      <c r="BF59" s="64"/>
      <c r="BG59" s="64"/>
      <c r="BH59" s="64"/>
      <c r="BI59" s="64"/>
      <c r="BJ59" s="64"/>
      <c r="BK59" s="64"/>
      <c r="BL59" s="64"/>
    </row>
    <row r="60" spans="1:79" ht="18.75" customHeight="1" x14ac:dyDescent="0.2">
      <c r="A60" s="65"/>
      <c r="B60" s="109"/>
      <c r="C60" s="109"/>
      <c r="D60" s="109"/>
      <c r="E60" s="109"/>
      <c r="F60" s="110"/>
      <c r="G60" s="117" t="s">
        <v>66</v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9"/>
      <c r="AW60" s="65"/>
      <c r="AX60" s="109"/>
      <c r="AY60" s="109"/>
      <c r="AZ60" s="109"/>
      <c r="BA60" s="109"/>
      <c r="BB60" s="109"/>
      <c r="BC60" s="109"/>
      <c r="BD60" s="110"/>
      <c r="BE60" s="65"/>
      <c r="BF60" s="109"/>
      <c r="BG60" s="109"/>
      <c r="BH60" s="109"/>
      <c r="BI60" s="109"/>
      <c r="BJ60" s="109"/>
      <c r="BK60" s="109"/>
      <c r="BL60" s="110"/>
    </row>
    <row r="61" spans="1:79" s="2" customFormat="1" ht="18.75" customHeight="1" x14ac:dyDescent="0.2">
      <c r="A61" s="78">
        <v>0</v>
      </c>
      <c r="B61" s="78"/>
      <c r="C61" s="78"/>
      <c r="D61" s="78"/>
      <c r="E61" s="78"/>
      <c r="F61" s="79"/>
      <c r="G61" s="98" t="s">
        <v>51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149"/>
      <c r="AA61" s="150"/>
      <c r="AB61" s="150"/>
      <c r="AC61" s="150"/>
      <c r="AD61" s="150"/>
      <c r="AE61" s="98"/>
      <c r="AF61" s="98"/>
      <c r="AG61" s="98"/>
      <c r="AH61" s="98"/>
      <c r="AI61" s="98"/>
      <c r="AJ61" s="98"/>
      <c r="AK61" s="98"/>
      <c r="AL61" s="98"/>
      <c r="AM61" s="98"/>
      <c r="AN61" s="146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CA61" s="2" t="s">
        <v>9</v>
      </c>
    </row>
    <row r="62" spans="1:79" s="2" customFormat="1" ht="18.75" customHeight="1" x14ac:dyDescent="0.2">
      <c r="A62" s="78"/>
      <c r="B62" s="78"/>
      <c r="C62" s="78"/>
      <c r="D62" s="78"/>
      <c r="E62" s="78"/>
      <c r="F62" s="79"/>
      <c r="G62" s="80" t="s">
        <v>107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75" t="s">
        <v>52</v>
      </c>
      <c r="AA62" s="76"/>
      <c r="AB62" s="76"/>
      <c r="AC62" s="76"/>
      <c r="AD62" s="76"/>
      <c r="AE62" s="66" t="s">
        <v>77</v>
      </c>
      <c r="AF62" s="77"/>
      <c r="AG62" s="77"/>
      <c r="AH62" s="77"/>
      <c r="AI62" s="77"/>
      <c r="AJ62" s="77"/>
      <c r="AK62" s="77"/>
      <c r="AL62" s="77"/>
      <c r="AM62" s="77"/>
      <c r="AN62" s="75"/>
      <c r="AO62" s="72">
        <f>AO63+AO72+AO77</f>
        <v>2200000</v>
      </c>
      <c r="AP62" s="73"/>
      <c r="AQ62" s="73"/>
      <c r="AR62" s="73"/>
      <c r="AS62" s="73"/>
      <c r="AT62" s="73"/>
      <c r="AU62" s="73"/>
      <c r="AV62" s="74"/>
      <c r="AW62" s="63"/>
      <c r="AX62" s="63"/>
      <c r="AY62" s="63"/>
      <c r="AZ62" s="63"/>
      <c r="BA62" s="63"/>
      <c r="BB62" s="63"/>
      <c r="BC62" s="63"/>
      <c r="BD62" s="63"/>
      <c r="BE62" s="63">
        <f>AO62+AW62</f>
        <v>2200000</v>
      </c>
      <c r="BF62" s="63"/>
      <c r="BG62" s="63"/>
      <c r="BH62" s="63"/>
      <c r="BI62" s="63"/>
      <c r="BJ62" s="63"/>
      <c r="BK62" s="63"/>
      <c r="BL62" s="63"/>
    </row>
    <row r="63" spans="1:79" ht="19.5" customHeight="1" x14ac:dyDescent="0.2">
      <c r="A63" s="64"/>
      <c r="B63" s="64"/>
      <c r="C63" s="64"/>
      <c r="D63" s="64"/>
      <c r="E63" s="64"/>
      <c r="F63" s="65"/>
      <c r="G63" s="57" t="s">
        <v>112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 t="s">
        <v>52</v>
      </c>
      <c r="AA63" s="60"/>
      <c r="AB63" s="60"/>
      <c r="AC63" s="60"/>
      <c r="AD63" s="60"/>
      <c r="AE63" s="61" t="s">
        <v>80</v>
      </c>
      <c r="AF63" s="62"/>
      <c r="AG63" s="62"/>
      <c r="AH63" s="62"/>
      <c r="AI63" s="62"/>
      <c r="AJ63" s="62"/>
      <c r="AK63" s="62"/>
      <c r="AL63" s="62"/>
      <c r="AM63" s="62"/>
      <c r="AN63" s="59"/>
      <c r="AO63" s="54">
        <f>SUM(AO64:AV71)</f>
        <v>1484955.5419999999</v>
      </c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>
        <f>AO63+AW63</f>
        <v>1484955.5419999999</v>
      </c>
      <c r="BF63" s="54"/>
      <c r="BG63" s="54"/>
      <c r="BH63" s="54"/>
      <c r="BI63" s="54"/>
      <c r="BJ63" s="54"/>
      <c r="BK63" s="54"/>
      <c r="BL63" s="54"/>
      <c r="BU63" s="52"/>
    </row>
    <row r="64" spans="1:79" ht="20.100000000000001" customHeight="1" x14ac:dyDescent="0.2">
      <c r="A64" s="64"/>
      <c r="B64" s="64"/>
      <c r="C64" s="64"/>
      <c r="D64" s="64"/>
      <c r="E64" s="64"/>
      <c r="F64" s="65"/>
      <c r="G64" s="95" t="s">
        <v>114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75" t="s">
        <v>52</v>
      </c>
      <c r="AA64" s="76"/>
      <c r="AB64" s="76"/>
      <c r="AC64" s="76"/>
      <c r="AD64" s="76"/>
      <c r="AE64" s="66" t="s">
        <v>80</v>
      </c>
      <c r="AF64" s="77"/>
      <c r="AG64" s="77"/>
      <c r="AH64" s="77"/>
      <c r="AI64" s="77"/>
      <c r="AJ64" s="77"/>
      <c r="AK64" s="77"/>
      <c r="AL64" s="77"/>
      <c r="AM64" s="77"/>
      <c r="AN64" s="75"/>
      <c r="AO64" s="88">
        <f>1258.45+303.512</f>
        <v>1561.962</v>
      </c>
      <c r="AP64" s="89"/>
      <c r="AQ64" s="89"/>
      <c r="AR64" s="89"/>
      <c r="AS64" s="89"/>
      <c r="AT64" s="89"/>
      <c r="AU64" s="89"/>
      <c r="AV64" s="90"/>
      <c r="AW64" s="63"/>
      <c r="AX64" s="63"/>
      <c r="AY64" s="63"/>
      <c r="AZ64" s="63"/>
      <c r="BA64" s="63"/>
      <c r="BB64" s="63"/>
      <c r="BC64" s="63"/>
      <c r="BD64" s="63"/>
      <c r="BE64" s="63">
        <f t="shared" ref="BE64:BE77" si="0">AO64+AW64</f>
        <v>1561.962</v>
      </c>
      <c r="BF64" s="63"/>
      <c r="BG64" s="63"/>
      <c r="BH64" s="63"/>
      <c r="BI64" s="63"/>
      <c r="BJ64" s="63"/>
      <c r="BK64" s="63"/>
      <c r="BL64" s="63"/>
      <c r="BU64" s="52"/>
    </row>
    <row r="65" spans="1:76" ht="19.5" customHeight="1" x14ac:dyDescent="0.2">
      <c r="A65" s="64"/>
      <c r="B65" s="64"/>
      <c r="C65" s="64"/>
      <c r="D65" s="64"/>
      <c r="E65" s="64"/>
      <c r="F65" s="65"/>
      <c r="G65" s="95" t="s">
        <v>115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5" t="s">
        <v>52</v>
      </c>
      <c r="AA65" s="76"/>
      <c r="AB65" s="76"/>
      <c r="AC65" s="76"/>
      <c r="AD65" s="76"/>
      <c r="AE65" s="66" t="s">
        <v>80</v>
      </c>
      <c r="AF65" s="77"/>
      <c r="AG65" s="77"/>
      <c r="AH65" s="77"/>
      <c r="AI65" s="77"/>
      <c r="AJ65" s="77"/>
      <c r="AK65" s="77"/>
      <c r="AL65" s="77"/>
      <c r="AM65" s="77"/>
      <c r="AN65" s="75"/>
      <c r="AO65" s="88">
        <f>315</f>
        <v>315</v>
      </c>
      <c r="AP65" s="89"/>
      <c r="AQ65" s="89"/>
      <c r="AR65" s="89"/>
      <c r="AS65" s="89"/>
      <c r="AT65" s="89"/>
      <c r="AU65" s="89"/>
      <c r="AV65" s="90"/>
      <c r="AW65" s="63"/>
      <c r="AX65" s="63"/>
      <c r="AY65" s="63"/>
      <c r="AZ65" s="63"/>
      <c r="BA65" s="63"/>
      <c r="BB65" s="63"/>
      <c r="BC65" s="63"/>
      <c r="BD65" s="63"/>
      <c r="BE65" s="63">
        <f t="shared" si="0"/>
        <v>315</v>
      </c>
      <c r="BF65" s="63"/>
      <c r="BG65" s="63"/>
      <c r="BH65" s="63"/>
      <c r="BI65" s="63"/>
      <c r="BJ65" s="63"/>
      <c r="BK65" s="63"/>
      <c r="BL65" s="63"/>
      <c r="BU65" s="52"/>
    </row>
    <row r="66" spans="1:76" ht="36" customHeight="1" x14ac:dyDescent="0.2">
      <c r="A66" s="64"/>
      <c r="B66" s="64"/>
      <c r="C66" s="64"/>
      <c r="D66" s="64"/>
      <c r="E66" s="64"/>
      <c r="F66" s="65"/>
      <c r="G66" s="95" t="s">
        <v>116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75" t="s">
        <v>52</v>
      </c>
      <c r="AA66" s="76"/>
      <c r="AB66" s="76"/>
      <c r="AC66" s="76"/>
      <c r="AD66" s="76"/>
      <c r="AE66" s="66" t="s">
        <v>80</v>
      </c>
      <c r="AF66" s="77"/>
      <c r="AG66" s="77"/>
      <c r="AH66" s="77"/>
      <c r="AI66" s="77"/>
      <c r="AJ66" s="77"/>
      <c r="AK66" s="77"/>
      <c r="AL66" s="77"/>
      <c r="AM66" s="77"/>
      <c r="AN66" s="75"/>
      <c r="AO66" s="88">
        <f>399.22+404.56+4200</f>
        <v>5003.78</v>
      </c>
      <c r="AP66" s="89"/>
      <c r="AQ66" s="89"/>
      <c r="AR66" s="89"/>
      <c r="AS66" s="89"/>
      <c r="AT66" s="89"/>
      <c r="AU66" s="89"/>
      <c r="AV66" s="90"/>
      <c r="AW66" s="63"/>
      <c r="AX66" s="63"/>
      <c r="AY66" s="63"/>
      <c r="AZ66" s="63"/>
      <c r="BA66" s="63"/>
      <c r="BB66" s="63"/>
      <c r="BC66" s="63"/>
      <c r="BD66" s="63"/>
      <c r="BE66" s="63">
        <f t="shared" si="0"/>
        <v>5003.78</v>
      </c>
      <c r="BF66" s="63"/>
      <c r="BG66" s="63"/>
      <c r="BH66" s="63"/>
      <c r="BI66" s="63"/>
      <c r="BJ66" s="63"/>
      <c r="BK66" s="63"/>
      <c r="BL66" s="63"/>
      <c r="BU66" s="52"/>
    </row>
    <row r="67" spans="1:76" ht="21" customHeight="1" x14ac:dyDescent="0.2">
      <c r="A67" s="64"/>
      <c r="B67" s="64"/>
      <c r="C67" s="64"/>
      <c r="D67" s="64"/>
      <c r="E67" s="64"/>
      <c r="F67" s="65"/>
      <c r="G67" s="95" t="s">
        <v>117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75" t="s">
        <v>52</v>
      </c>
      <c r="AA67" s="76"/>
      <c r="AB67" s="76"/>
      <c r="AC67" s="76"/>
      <c r="AD67" s="76"/>
      <c r="AE67" s="66" t="s">
        <v>80</v>
      </c>
      <c r="AF67" s="77"/>
      <c r="AG67" s="77"/>
      <c r="AH67" s="77"/>
      <c r="AI67" s="77"/>
      <c r="AJ67" s="77"/>
      <c r="AK67" s="77"/>
      <c r="AL67" s="77"/>
      <c r="AM67" s="77"/>
      <c r="AN67" s="75"/>
      <c r="AO67" s="88">
        <f>177001.3</f>
        <v>177001.3</v>
      </c>
      <c r="AP67" s="89"/>
      <c r="AQ67" s="89"/>
      <c r="AR67" s="89"/>
      <c r="AS67" s="89"/>
      <c r="AT67" s="89"/>
      <c r="AU67" s="89"/>
      <c r="AV67" s="90"/>
      <c r="AW67" s="63"/>
      <c r="AX67" s="63"/>
      <c r="AY67" s="63"/>
      <c r="AZ67" s="63"/>
      <c r="BA67" s="63"/>
      <c r="BB67" s="63"/>
      <c r="BC67" s="63"/>
      <c r="BD67" s="63"/>
      <c r="BE67" s="63">
        <f t="shared" si="0"/>
        <v>177001.3</v>
      </c>
      <c r="BF67" s="63"/>
      <c r="BG67" s="63"/>
      <c r="BH67" s="63"/>
      <c r="BI67" s="63"/>
      <c r="BJ67" s="63"/>
      <c r="BK67" s="63"/>
      <c r="BL67" s="63"/>
      <c r="BU67" s="52"/>
    </row>
    <row r="68" spans="1:76" ht="21" customHeight="1" x14ac:dyDescent="0.2">
      <c r="A68" s="64"/>
      <c r="B68" s="64"/>
      <c r="C68" s="64"/>
      <c r="D68" s="64"/>
      <c r="E68" s="64"/>
      <c r="F68" s="65"/>
      <c r="G68" s="95" t="s">
        <v>118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75" t="s">
        <v>52</v>
      </c>
      <c r="AA68" s="76"/>
      <c r="AB68" s="76"/>
      <c r="AC68" s="76"/>
      <c r="AD68" s="76"/>
      <c r="AE68" s="66" t="s">
        <v>80</v>
      </c>
      <c r="AF68" s="77"/>
      <c r="AG68" s="77"/>
      <c r="AH68" s="77"/>
      <c r="AI68" s="77"/>
      <c r="AJ68" s="77"/>
      <c r="AK68" s="77"/>
      <c r="AL68" s="77"/>
      <c r="AM68" s="77"/>
      <c r="AN68" s="75"/>
      <c r="AO68" s="88">
        <v>9607.5</v>
      </c>
      <c r="AP68" s="89"/>
      <c r="AQ68" s="89"/>
      <c r="AR68" s="89"/>
      <c r="AS68" s="89"/>
      <c r="AT68" s="89"/>
      <c r="AU68" s="89"/>
      <c r="AV68" s="90"/>
      <c r="AW68" s="63"/>
      <c r="AX68" s="63"/>
      <c r="AY68" s="63"/>
      <c r="AZ68" s="63"/>
      <c r="BA68" s="63"/>
      <c r="BB68" s="63"/>
      <c r="BC68" s="63"/>
      <c r="BD68" s="63"/>
      <c r="BE68" s="63">
        <f t="shared" si="0"/>
        <v>9607.5</v>
      </c>
      <c r="BF68" s="63"/>
      <c r="BG68" s="63"/>
      <c r="BH68" s="63"/>
      <c r="BI68" s="63"/>
      <c r="BJ68" s="63"/>
      <c r="BK68" s="63"/>
      <c r="BL68" s="63"/>
      <c r="BU68" s="52"/>
    </row>
    <row r="69" spans="1:76" ht="21" customHeight="1" x14ac:dyDescent="0.2">
      <c r="A69" s="64"/>
      <c r="B69" s="64"/>
      <c r="C69" s="64"/>
      <c r="D69" s="64"/>
      <c r="E69" s="64"/>
      <c r="F69" s="65"/>
      <c r="G69" s="95" t="s">
        <v>119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75" t="s">
        <v>52</v>
      </c>
      <c r="AA69" s="76"/>
      <c r="AB69" s="76"/>
      <c r="AC69" s="76"/>
      <c r="AD69" s="76"/>
      <c r="AE69" s="66" t="s">
        <v>80</v>
      </c>
      <c r="AF69" s="77"/>
      <c r="AG69" s="77"/>
      <c r="AH69" s="77"/>
      <c r="AI69" s="77"/>
      <c r="AJ69" s="77"/>
      <c r="AK69" s="77"/>
      <c r="AL69" s="77"/>
      <c r="AM69" s="77"/>
      <c r="AN69" s="75"/>
      <c r="AO69" s="88">
        <f>88650</f>
        <v>88650</v>
      </c>
      <c r="AP69" s="89"/>
      <c r="AQ69" s="89"/>
      <c r="AR69" s="89"/>
      <c r="AS69" s="89"/>
      <c r="AT69" s="89"/>
      <c r="AU69" s="89"/>
      <c r="AV69" s="90"/>
      <c r="AW69" s="63"/>
      <c r="AX69" s="63"/>
      <c r="AY69" s="63"/>
      <c r="AZ69" s="63"/>
      <c r="BA69" s="63"/>
      <c r="BB69" s="63"/>
      <c r="BC69" s="63"/>
      <c r="BD69" s="63"/>
      <c r="BE69" s="63">
        <f t="shared" si="0"/>
        <v>88650</v>
      </c>
      <c r="BF69" s="63"/>
      <c r="BG69" s="63"/>
      <c r="BH69" s="63"/>
      <c r="BI69" s="63"/>
      <c r="BJ69" s="63"/>
      <c r="BK69" s="63"/>
      <c r="BL69" s="63"/>
      <c r="BU69" s="52"/>
    </row>
    <row r="70" spans="1:76" ht="21" customHeight="1" x14ac:dyDescent="0.2">
      <c r="A70" s="64"/>
      <c r="B70" s="64"/>
      <c r="C70" s="64"/>
      <c r="D70" s="64"/>
      <c r="E70" s="64"/>
      <c r="F70" s="65"/>
      <c r="G70" s="95" t="s">
        <v>120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75" t="s">
        <v>52</v>
      </c>
      <c r="AA70" s="76"/>
      <c r="AB70" s="76"/>
      <c r="AC70" s="76"/>
      <c r="AD70" s="76"/>
      <c r="AE70" s="66" t="s">
        <v>80</v>
      </c>
      <c r="AF70" s="77"/>
      <c r="AG70" s="77"/>
      <c r="AH70" s="77"/>
      <c r="AI70" s="77"/>
      <c r="AJ70" s="77"/>
      <c r="AK70" s="77"/>
      <c r="AL70" s="77"/>
      <c r="AM70" s="77"/>
      <c r="AN70" s="75"/>
      <c r="AO70" s="88">
        <f>338000</f>
        <v>338000</v>
      </c>
      <c r="AP70" s="89"/>
      <c r="AQ70" s="89"/>
      <c r="AR70" s="89"/>
      <c r="AS70" s="89"/>
      <c r="AT70" s="89"/>
      <c r="AU70" s="89"/>
      <c r="AV70" s="90"/>
      <c r="AW70" s="63"/>
      <c r="AX70" s="63"/>
      <c r="AY70" s="63"/>
      <c r="AZ70" s="63"/>
      <c r="BA70" s="63"/>
      <c r="BB70" s="63"/>
      <c r="BC70" s="63"/>
      <c r="BD70" s="63"/>
      <c r="BE70" s="63">
        <f t="shared" si="0"/>
        <v>338000</v>
      </c>
      <c r="BF70" s="63"/>
      <c r="BG70" s="63"/>
      <c r="BH70" s="63"/>
      <c r="BI70" s="63"/>
      <c r="BJ70" s="63"/>
      <c r="BK70" s="63"/>
      <c r="BL70" s="63"/>
      <c r="BU70" s="52"/>
    </row>
    <row r="71" spans="1:76" ht="21" customHeight="1" x14ac:dyDescent="0.2">
      <c r="A71" s="64"/>
      <c r="B71" s="64"/>
      <c r="C71" s="64"/>
      <c r="D71" s="64"/>
      <c r="E71" s="64"/>
      <c r="F71" s="65"/>
      <c r="G71" s="95" t="s">
        <v>121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75" t="s">
        <v>52</v>
      </c>
      <c r="AA71" s="76"/>
      <c r="AB71" s="76"/>
      <c r="AC71" s="76"/>
      <c r="AD71" s="76"/>
      <c r="AE71" s="66" t="s">
        <v>80</v>
      </c>
      <c r="AF71" s="77"/>
      <c r="AG71" s="77"/>
      <c r="AH71" s="77"/>
      <c r="AI71" s="77"/>
      <c r="AJ71" s="77"/>
      <c r="AK71" s="77"/>
      <c r="AL71" s="77"/>
      <c r="AM71" s="77"/>
      <c r="AN71" s="75"/>
      <c r="AO71" s="88">
        <f>471696+393120</f>
        <v>864816</v>
      </c>
      <c r="AP71" s="89"/>
      <c r="AQ71" s="89"/>
      <c r="AR71" s="89"/>
      <c r="AS71" s="89"/>
      <c r="AT71" s="89"/>
      <c r="AU71" s="89"/>
      <c r="AV71" s="90"/>
      <c r="AW71" s="63"/>
      <c r="AX71" s="63"/>
      <c r="AY71" s="63"/>
      <c r="AZ71" s="63"/>
      <c r="BA71" s="63"/>
      <c r="BB71" s="63"/>
      <c r="BC71" s="63"/>
      <c r="BD71" s="63"/>
      <c r="BE71" s="63">
        <f t="shared" si="0"/>
        <v>864816</v>
      </c>
      <c r="BF71" s="63"/>
      <c r="BG71" s="63"/>
      <c r="BH71" s="63"/>
      <c r="BI71" s="63"/>
      <c r="BJ71" s="63"/>
      <c r="BK71" s="63"/>
      <c r="BL71" s="63"/>
      <c r="BU71" s="52"/>
    </row>
    <row r="72" spans="1:76" ht="22.5" customHeight="1" x14ac:dyDescent="0.2">
      <c r="A72" s="55"/>
      <c r="B72" s="55"/>
      <c r="C72" s="55"/>
      <c r="D72" s="55"/>
      <c r="E72" s="55"/>
      <c r="F72" s="56"/>
      <c r="G72" s="57" t="s">
        <v>113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9" t="s">
        <v>52</v>
      </c>
      <c r="AA72" s="60"/>
      <c r="AB72" s="60"/>
      <c r="AC72" s="60"/>
      <c r="AD72" s="60"/>
      <c r="AE72" s="61" t="s">
        <v>80</v>
      </c>
      <c r="AF72" s="62"/>
      <c r="AG72" s="62"/>
      <c r="AH72" s="62"/>
      <c r="AI72" s="62"/>
      <c r="AJ72" s="62"/>
      <c r="AK72" s="62"/>
      <c r="AL72" s="62"/>
      <c r="AM72" s="62"/>
      <c r="AN72" s="59"/>
      <c r="AO72" s="54">
        <f>SUM(AO73:AV76)</f>
        <v>52108.920000000006</v>
      </c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>
        <f>AO72+AW72</f>
        <v>52108.920000000006</v>
      </c>
      <c r="BF72" s="54"/>
      <c r="BG72" s="54"/>
      <c r="BH72" s="54"/>
      <c r="BI72" s="54"/>
      <c r="BJ72" s="54"/>
      <c r="BK72" s="54"/>
      <c r="BL72" s="54"/>
      <c r="BU72" s="52"/>
    </row>
    <row r="73" spans="1:76" ht="21.75" customHeight="1" x14ac:dyDescent="0.2">
      <c r="A73" s="64"/>
      <c r="B73" s="64"/>
      <c r="C73" s="64"/>
      <c r="D73" s="64"/>
      <c r="E73" s="64"/>
      <c r="F73" s="65"/>
      <c r="G73" s="95" t="s">
        <v>125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75" t="s">
        <v>52</v>
      </c>
      <c r="AA73" s="76"/>
      <c r="AB73" s="76"/>
      <c r="AC73" s="76"/>
      <c r="AD73" s="76"/>
      <c r="AE73" s="66" t="s">
        <v>80</v>
      </c>
      <c r="AF73" s="77"/>
      <c r="AG73" s="77"/>
      <c r="AH73" s="77"/>
      <c r="AI73" s="77"/>
      <c r="AJ73" s="77"/>
      <c r="AK73" s="77"/>
      <c r="AL73" s="77"/>
      <c r="AM73" s="77"/>
      <c r="AN73" s="75"/>
      <c r="AO73" s="88">
        <f>347.98</f>
        <v>347.98</v>
      </c>
      <c r="AP73" s="89"/>
      <c r="AQ73" s="89"/>
      <c r="AR73" s="89"/>
      <c r="AS73" s="89"/>
      <c r="AT73" s="89"/>
      <c r="AU73" s="89"/>
      <c r="AV73" s="90"/>
      <c r="AW73" s="63"/>
      <c r="AX73" s="63"/>
      <c r="AY73" s="63"/>
      <c r="AZ73" s="63"/>
      <c r="BA73" s="63"/>
      <c r="BB73" s="63"/>
      <c r="BC73" s="63"/>
      <c r="BD73" s="63"/>
      <c r="BE73" s="63">
        <f>AO73+AW73</f>
        <v>347.98</v>
      </c>
      <c r="BF73" s="63"/>
      <c r="BG73" s="63"/>
      <c r="BH73" s="63"/>
      <c r="BI73" s="63"/>
      <c r="BJ73" s="63"/>
      <c r="BK73" s="63"/>
      <c r="BL73" s="63"/>
      <c r="BU73" s="52"/>
    </row>
    <row r="74" spans="1:76" ht="22.5" customHeight="1" x14ac:dyDescent="0.2">
      <c r="A74" s="64"/>
      <c r="B74" s="64"/>
      <c r="C74" s="64"/>
      <c r="D74" s="64"/>
      <c r="E74" s="64"/>
      <c r="F74" s="65"/>
      <c r="G74" s="95" t="s">
        <v>126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75" t="s">
        <v>52</v>
      </c>
      <c r="AA74" s="76"/>
      <c r="AB74" s="76"/>
      <c r="AC74" s="76"/>
      <c r="AD74" s="76"/>
      <c r="AE74" s="66" t="s">
        <v>80</v>
      </c>
      <c r="AF74" s="77"/>
      <c r="AG74" s="77"/>
      <c r="AH74" s="77"/>
      <c r="AI74" s="77"/>
      <c r="AJ74" s="77"/>
      <c r="AK74" s="77"/>
      <c r="AL74" s="77"/>
      <c r="AM74" s="77"/>
      <c r="AN74" s="75"/>
      <c r="AO74" s="88">
        <f>10125+399.96</f>
        <v>10524.96</v>
      </c>
      <c r="AP74" s="89"/>
      <c r="AQ74" s="89"/>
      <c r="AR74" s="89"/>
      <c r="AS74" s="89"/>
      <c r="AT74" s="89"/>
      <c r="AU74" s="89"/>
      <c r="AV74" s="90"/>
      <c r="AW74" s="63"/>
      <c r="AX74" s="63"/>
      <c r="AY74" s="63"/>
      <c r="AZ74" s="63"/>
      <c r="BA74" s="63"/>
      <c r="BB74" s="63"/>
      <c r="BC74" s="63"/>
      <c r="BD74" s="63"/>
      <c r="BE74" s="63">
        <f>AO74+AW74</f>
        <v>10524.96</v>
      </c>
      <c r="BF74" s="63"/>
      <c r="BG74" s="63"/>
      <c r="BH74" s="63"/>
      <c r="BI74" s="63"/>
      <c r="BJ74" s="63"/>
      <c r="BK74" s="63"/>
      <c r="BL74" s="63"/>
      <c r="BU74" s="52"/>
    </row>
    <row r="75" spans="1:76" ht="22.5" customHeight="1" x14ac:dyDescent="0.2">
      <c r="A75" s="64"/>
      <c r="B75" s="64"/>
      <c r="C75" s="64"/>
      <c r="D75" s="64"/>
      <c r="E75" s="64"/>
      <c r="F75" s="65"/>
      <c r="G75" s="95" t="s">
        <v>122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75" t="s">
        <v>52</v>
      </c>
      <c r="AA75" s="76"/>
      <c r="AB75" s="76"/>
      <c r="AC75" s="76"/>
      <c r="AD75" s="76"/>
      <c r="AE75" s="66" t="s">
        <v>80</v>
      </c>
      <c r="AF75" s="77"/>
      <c r="AG75" s="77"/>
      <c r="AH75" s="77"/>
      <c r="AI75" s="77"/>
      <c r="AJ75" s="77"/>
      <c r="AK75" s="77"/>
      <c r="AL75" s="77"/>
      <c r="AM75" s="77"/>
      <c r="AN75" s="75"/>
      <c r="AO75" s="72">
        <v>37524</v>
      </c>
      <c r="AP75" s="73"/>
      <c r="AQ75" s="73"/>
      <c r="AR75" s="73"/>
      <c r="AS75" s="73"/>
      <c r="AT75" s="73"/>
      <c r="AU75" s="73"/>
      <c r="AV75" s="74"/>
      <c r="AW75" s="63"/>
      <c r="AX75" s="63"/>
      <c r="AY75" s="63"/>
      <c r="AZ75" s="63"/>
      <c r="BA75" s="63"/>
      <c r="BB75" s="63"/>
      <c r="BC75" s="63"/>
      <c r="BD75" s="63"/>
      <c r="BE75" s="63">
        <f>AO75+AW75</f>
        <v>37524</v>
      </c>
      <c r="BF75" s="63"/>
      <c r="BG75" s="63"/>
      <c r="BH75" s="63"/>
      <c r="BI75" s="63"/>
      <c r="BJ75" s="63"/>
      <c r="BK75" s="63"/>
      <c r="BL75" s="63"/>
      <c r="BU75" s="52"/>
    </row>
    <row r="76" spans="1:76" ht="22.5" customHeight="1" x14ac:dyDescent="0.2">
      <c r="A76" s="64"/>
      <c r="B76" s="64"/>
      <c r="C76" s="64"/>
      <c r="D76" s="64"/>
      <c r="E76" s="64"/>
      <c r="F76" s="65"/>
      <c r="G76" s="69" t="s">
        <v>124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75" t="s">
        <v>52</v>
      </c>
      <c r="AA76" s="76"/>
      <c r="AB76" s="76"/>
      <c r="AC76" s="76"/>
      <c r="AD76" s="76"/>
      <c r="AE76" s="66" t="s">
        <v>80</v>
      </c>
      <c r="AF76" s="77"/>
      <c r="AG76" s="77"/>
      <c r="AH76" s="77"/>
      <c r="AI76" s="77"/>
      <c r="AJ76" s="77"/>
      <c r="AK76" s="77"/>
      <c r="AL76" s="77"/>
      <c r="AM76" s="77"/>
      <c r="AN76" s="75"/>
      <c r="AO76" s="72">
        <f>3711.98</f>
        <v>3711.98</v>
      </c>
      <c r="AP76" s="73"/>
      <c r="AQ76" s="73"/>
      <c r="AR76" s="73"/>
      <c r="AS76" s="73"/>
      <c r="AT76" s="73"/>
      <c r="AU76" s="73"/>
      <c r="AV76" s="74"/>
      <c r="AW76" s="63"/>
      <c r="AX76" s="63"/>
      <c r="AY76" s="63"/>
      <c r="AZ76" s="63"/>
      <c r="BA76" s="63"/>
      <c r="BB76" s="63"/>
      <c r="BC76" s="63"/>
      <c r="BD76" s="63"/>
      <c r="BE76" s="63">
        <f>AO76+AW76</f>
        <v>3711.98</v>
      </c>
      <c r="BF76" s="63"/>
      <c r="BG76" s="63"/>
      <c r="BH76" s="63"/>
      <c r="BI76" s="63"/>
      <c r="BJ76" s="63"/>
      <c r="BK76" s="63"/>
      <c r="BL76" s="63"/>
      <c r="BU76" s="52"/>
    </row>
    <row r="77" spans="1:76" ht="36.75" customHeight="1" x14ac:dyDescent="0.2">
      <c r="A77" s="64"/>
      <c r="B77" s="64"/>
      <c r="C77" s="64"/>
      <c r="D77" s="64"/>
      <c r="E77" s="64"/>
      <c r="F77" s="65"/>
      <c r="G77" s="80" t="s">
        <v>79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75" t="s">
        <v>52</v>
      </c>
      <c r="AA77" s="76"/>
      <c r="AB77" s="76"/>
      <c r="AC77" s="76"/>
      <c r="AD77" s="76"/>
      <c r="AE77" s="92" t="s">
        <v>123</v>
      </c>
      <c r="AF77" s="93"/>
      <c r="AG77" s="93"/>
      <c r="AH77" s="93"/>
      <c r="AI77" s="93"/>
      <c r="AJ77" s="93"/>
      <c r="AK77" s="93"/>
      <c r="AL77" s="93"/>
      <c r="AM77" s="93"/>
      <c r="AN77" s="94"/>
      <c r="AO77" s="63">
        <f>2000000+200000-AO63-AO72</f>
        <v>662935.53800000006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>
        <f t="shared" si="0"/>
        <v>662935.53800000006</v>
      </c>
      <c r="BF77" s="63"/>
      <c r="BG77" s="63"/>
      <c r="BH77" s="63"/>
      <c r="BI77" s="63"/>
      <c r="BJ77" s="63"/>
      <c r="BK77" s="63"/>
      <c r="BL77" s="63"/>
      <c r="BU77" s="52"/>
    </row>
    <row r="78" spans="1:76" s="2" customFormat="1" ht="18" customHeight="1" x14ac:dyDescent="0.2">
      <c r="A78" s="78">
        <v>0</v>
      </c>
      <c r="B78" s="78"/>
      <c r="C78" s="78"/>
      <c r="D78" s="78"/>
      <c r="E78" s="78"/>
      <c r="F78" s="79"/>
      <c r="G78" s="98" t="s">
        <v>53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149"/>
      <c r="AA78" s="150"/>
      <c r="AB78" s="150"/>
      <c r="AC78" s="150"/>
      <c r="AD78" s="150"/>
      <c r="AE78" s="100"/>
      <c r="AF78" s="101"/>
      <c r="AG78" s="101"/>
      <c r="AH78" s="101"/>
      <c r="AI78" s="101"/>
      <c r="AJ78" s="101"/>
      <c r="AK78" s="101"/>
      <c r="AL78" s="101"/>
      <c r="AM78" s="101"/>
      <c r="AN78" s="102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R78" s="50"/>
      <c r="BS78" s="50"/>
      <c r="BT78" s="50"/>
      <c r="BU78" s="50"/>
      <c r="BV78" s="50"/>
      <c r="BW78" s="50"/>
      <c r="BX78" s="50"/>
    </row>
    <row r="79" spans="1:76" ht="36" customHeight="1" x14ac:dyDescent="0.2">
      <c r="A79" s="64"/>
      <c r="B79" s="64"/>
      <c r="C79" s="64"/>
      <c r="D79" s="64"/>
      <c r="E79" s="64"/>
      <c r="F79" s="65"/>
      <c r="G79" s="69" t="s">
        <v>82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66" t="s">
        <v>95</v>
      </c>
      <c r="AA79" s="77"/>
      <c r="AB79" s="77"/>
      <c r="AC79" s="77"/>
      <c r="AD79" s="75"/>
      <c r="AE79" s="66" t="s">
        <v>80</v>
      </c>
      <c r="AF79" s="77"/>
      <c r="AG79" s="77"/>
      <c r="AH79" s="77"/>
      <c r="AI79" s="77"/>
      <c r="AJ79" s="77"/>
      <c r="AK79" s="77"/>
      <c r="AL79" s="77"/>
      <c r="AM79" s="77"/>
      <c r="AN79" s="75"/>
      <c r="AO79" s="82">
        <f>13+1.5</f>
        <v>14.5</v>
      </c>
      <c r="AP79" s="83"/>
      <c r="AQ79" s="83"/>
      <c r="AR79" s="83"/>
      <c r="AS79" s="83"/>
      <c r="AT79" s="83"/>
      <c r="AU79" s="83"/>
      <c r="AV79" s="84"/>
      <c r="AW79" s="76"/>
      <c r="AX79" s="76"/>
      <c r="AY79" s="76"/>
      <c r="AZ79" s="76"/>
      <c r="BA79" s="76"/>
      <c r="BB79" s="76"/>
      <c r="BC79" s="76"/>
      <c r="BD79" s="76"/>
      <c r="BE79" s="76">
        <f t="shared" ref="BE79:BE91" si="1">AO79+AW79</f>
        <v>14.5</v>
      </c>
      <c r="BF79" s="76"/>
      <c r="BG79" s="76"/>
      <c r="BH79" s="76"/>
      <c r="BI79" s="76"/>
      <c r="BJ79" s="76"/>
      <c r="BK79" s="76"/>
      <c r="BL79" s="76"/>
      <c r="BR79" s="48"/>
      <c r="BS79" s="51"/>
      <c r="BT79" s="51"/>
      <c r="BU79" s="48"/>
      <c r="BV79" s="48"/>
      <c r="BW79" s="48"/>
      <c r="BX79" s="48"/>
    </row>
    <row r="80" spans="1:76" ht="21" customHeight="1" x14ac:dyDescent="0.2">
      <c r="A80" s="64"/>
      <c r="B80" s="64"/>
      <c r="C80" s="64"/>
      <c r="D80" s="64"/>
      <c r="E80" s="64"/>
      <c r="F80" s="65"/>
      <c r="G80" s="69" t="s">
        <v>85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66" t="s">
        <v>96</v>
      </c>
      <c r="AA80" s="77"/>
      <c r="AB80" s="77"/>
      <c r="AC80" s="77"/>
      <c r="AD80" s="75"/>
      <c r="AE80" s="66" t="s">
        <v>80</v>
      </c>
      <c r="AF80" s="77"/>
      <c r="AG80" s="77"/>
      <c r="AH80" s="77"/>
      <c r="AI80" s="77"/>
      <c r="AJ80" s="77"/>
      <c r="AK80" s="77"/>
      <c r="AL80" s="77"/>
      <c r="AM80" s="77"/>
      <c r="AN80" s="75"/>
      <c r="AO80" s="82">
        <f>25</f>
        <v>25</v>
      </c>
      <c r="AP80" s="83"/>
      <c r="AQ80" s="83"/>
      <c r="AR80" s="83"/>
      <c r="AS80" s="83"/>
      <c r="AT80" s="83"/>
      <c r="AU80" s="83"/>
      <c r="AV80" s="84"/>
      <c r="AW80" s="76"/>
      <c r="AX80" s="76"/>
      <c r="AY80" s="76"/>
      <c r="AZ80" s="76"/>
      <c r="BA80" s="76"/>
      <c r="BB80" s="76"/>
      <c r="BC80" s="76"/>
      <c r="BD80" s="76"/>
      <c r="BE80" s="76">
        <f t="shared" si="1"/>
        <v>25</v>
      </c>
      <c r="BF80" s="76"/>
      <c r="BG80" s="76"/>
      <c r="BH80" s="76"/>
      <c r="BI80" s="76"/>
      <c r="BJ80" s="76"/>
      <c r="BK80" s="76"/>
      <c r="BL80" s="76"/>
      <c r="BR80" s="48"/>
      <c r="BS80" s="51"/>
      <c r="BT80" s="51"/>
      <c r="BU80" s="48"/>
      <c r="BV80" s="48"/>
      <c r="BW80" s="48"/>
      <c r="BX80" s="48"/>
    </row>
    <row r="81" spans="1:76" ht="21" customHeight="1" x14ac:dyDescent="0.2">
      <c r="A81" s="64"/>
      <c r="B81" s="64"/>
      <c r="C81" s="64"/>
      <c r="D81" s="64"/>
      <c r="E81" s="64"/>
      <c r="F81" s="65"/>
      <c r="G81" s="69" t="s">
        <v>86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66" t="s">
        <v>95</v>
      </c>
      <c r="AA81" s="77"/>
      <c r="AB81" s="77"/>
      <c r="AC81" s="77"/>
      <c r="AD81" s="75"/>
      <c r="AE81" s="66" t="s">
        <v>80</v>
      </c>
      <c r="AF81" s="77"/>
      <c r="AG81" s="77"/>
      <c r="AH81" s="77"/>
      <c r="AI81" s="77"/>
      <c r="AJ81" s="77"/>
      <c r="AK81" s="77"/>
      <c r="AL81" s="77"/>
      <c r="AM81" s="77"/>
      <c r="AN81" s="75"/>
      <c r="AO81" s="82">
        <v>2</v>
      </c>
      <c r="AP81" s="83"/>
      <c r="AQ81" s="83"/>
      <c r="AR81" s="83"/>
      <c r="AS81" s="83"/>
      <c r="AT81" s="83"/>
      <c r="AU81" s="83"/>
      <c r="AV81" s="84"/>
      <c r="AW81" s="76"/>
      <c r="AX81" s="76"/>
      <c r="AY81" s="76"/>
      <c r="AZ81" s="76"/>
      <c r="BA81" s="76"/>
      <c r="BB81" s="76"/>
      <c r="BC81" s="76"/>
      <c r="BD81" s="76"/>
      <c r="BE81" s="76">
        <f t="shared" si="1"/>
        <v>2</v>
      </c>
      <c r="BF81" s="76"/>
      <c r="BG81" s="76"/>
      <c r="BH81" s="76"/>
      <c r="BI81" s="76"/>
      <c r="BJ81" s="76"/>
      <c r="BK81" s="76"/>
      <c r="BL81" s="76"/>
      <c r="BR81" s="48"/>
      <c r="BS81" s="51"/>
      <c r="BT81" s="51"/>
      <c r="BU81" s="48"/>
      <c r="BV81" s="48"/>
      <c r="BW81" s="48"/>
      <c r="BX81" s="48"/>
    </row>
    <row r="82" spans="1:76" ht="18" customHeight="1" x14ac:dyDescent="0.2">
      <c r="A82" s="64"/>
      <c r="B82" s="64"/>
      <c r="C82" s="64"/>
      <c r="D82" s="64"/>
      <c r="E82" s="64"/>
      <c r="F82" s="65"/>
      <c r="G82" s="69" t="s">
        <v>87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1"/>
      <c r="Z82" s="66" t="s">
        <v>96</v>
      </c>
      <c r="AA82" s="77"/>
      <c r="AB82" s="77"/>
      <c r="AC82" s="77"/>
      <c r="AD82" s="75"/>
      <c r="AE82" s="66" t="s">
        <v>80</v>
      </c>
      <c r="AF82" s="77"/>
      <c r="AG82" s="77"/>
      <c r="AH82" s="77"/>
      <c r="AI82" s="77"/>
      <c r="AJ82" s="77"/>
      <c r="AK82" s="77"/>
      <c r="AL82" s="77"/>
      <c r="AM82" s="77"/>
      <c r="AN82" s="75"/>
      <c r="AO82" s="82">
        <f>1000+3500</f>
        <v>4500</v>
      </c>
      <c r="AP82" s="83"/>
      <c r="AQ82" s="83"/>
      <c r="AR82" s="83"/>
      <c r="AS82" s="83"/>
      <c r="AT82" s="83"/>
      <c r="AU82" s="83"/>
      <c r="AV82" s="84"/>
      <c r="AW82" s="76"/>
      <c r="AX82" s="76"/>
      <c r="AY82" s="76"/>
      <c r="AZ82" s="76"/>
      <c r="BA82" s="76"/>
      <c r="BB82" s="76"/>
      <c r="BC82" s="76"/>
      <c r="BD82" s="76"/>
      <c r="BE82" s="76">
        <f t="shared" si="1"/>
        <v>4500</v>
      </c>
      <c r="BF82" s="76"/>
      <c r="BG82" s="76"/>
      <c r="BH82" s="76"/>
      <c r="BI82" s="76"/>
      <c r="BJ82" s="76"/>
      <c r="BK82" s="76"/>
      <c r="BL82" s="76"/>
      <c r="BR82" s="48"/>
      <c r="BS82" s="51"/>
      <c r="BT82" s="51"/>
      <c r="BU82" s="48"/>
      <c r="BV82" s="48"/>
      <c r="BW82" s="48"/>
      <c r="BX82" s="48"/>
    </row>
    <row r="83" spans="1:76" ht="18.75" customHeight="1" x14ac:dyDescent="0.2">
      <c r="A83" s="64"/>
      <c r="B83" s="64"/>
      <c r="C83" s="64"/>
      <c r="D83" s="64"/>
      <c r="E83" s="64"/>
      <c r="F83" s="65"/>
      <c r="G83" s="69" t="s">
        <v>88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66" t="s">
        <v>97</v>
      </c>
      <c r="AA83" s="77"/>
      <c r="AB83" s="77"/>
      <c r="AC83" s="77"/>
      <c r="AD83" s="75"/>
      <c r="AE83" s="66" t="s">
        <v>80</v>
      </c>
      <c r="AF83" s="77"/>
      <c r="AG83" s="77"/>
      <c r="AH83" s="77"/>
      <c r="AI83" s="77"/>
      <c r="AJ83" s="77"/>
      <c r="AK83" s="77"/>
      <c r="AL83" s="77"/>
      <c r="AM83" s="77"/>
      <c r="AN83" s="75"/>
      <c r="AO83" s="82">
        <f>711.42</f>
        <v>711.42</v>
      </c>
      <c r="AP83" s="83"/>
      <c r="AQ83" s="83"/>
      <c r="AR83" s="83"/>
      <c r="AS83" s="83"/>
      <c r="AT83" s="83"/>
      <c r="AU83" s="83"/>
      <c r="AV83" s="84"/>
      <c r="AW83" s="76"/>
      <c r="AX83" s="76"/>
      <c r="AY83" s="76"/>
      <c r="AZ83" s="76"/>
      <c r="BA83" s="76"/>
      <c r="BB83" s="76"/>
      <c r="BC83" s="76"/>
      <c r="BD83" s="76"/>
      <c r="BE83" s="76">
        <f t="shared" si="1"/>
        <v>711.42</v>
      </c>
      <c r="BF83" s="76"/>
      <c r="BG83" s="76"/>
      <c r="BH83" s="76"/>
      <c r="BI83" s="76"/>
      <c r="BJ83" s="76"/>
      <c r="BK83" s="76"/>
      <c r="BL83" s="76"/>
      <c r="BR83" s="48"/>
      <c r="BS83" s="51"/>
      <c r="BT83" s="51"/>
      <c r="BU83" s="48"/>
      <c r="BV83" s="48"/>
      <c r="BW83" s="48"/>
      <c r="BX83" s="48"/>
    </row>
    <row r="84" spans="1:76" ht="21" customHeight="1" x14ac:dyDescent="0.2">
      <c r="A84" s="64"/>
      <c r="B84" s="64"/>
      <c r="C84" s="64"/>
      <c r="D84" s="64"/>
      <c r="E84" s="64"/>
      <c r="F84" s="65"/>
      <c r="G84" s="69" t="s">
        <v>89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66" t="s">
        <v>97</v>
      </c>
      <c r="AA84" s="77"/>
      <c r="AB84" s="77"/>
      <c r="AC84" s="77"/>
      <c r="AD84" s="75"/>
      <c r="AE84" s="66" t="s">
        <v>80</v>
      </c>
      <c r="AF84" s="77"/>
      <c r="AG84" s="77"/>
      <c r="AH84" s="77"/>
      <c r="AI84" s="77"/>
      <c r="AJ84" s="77"/>
      <c r="AK84" s="77"/>
      <c r="AL84" s="77"/>
      <c r="AM84" s="77"/>
      <c r="AN84" s="75"/>
      <c r="AO84" s="82">
        <v>1730</v>
      </c>
      <c r="AP84" s="83"/>
      <c r="AQ84" s="83"/>
      <c r="AR84" s="83"/>
      <c r="AS84" s="83"/>
      <c r="AT84" s="83"/>
      <c r="AU84" s="83"/>
      <c r="AV84" s="84"/>
      <c r="AW84" s="76"/>
      <c r="AX84" s="76"/>
      <c r="AY84" s="76"/>
      <c r="AZ84" s="76"/>
      <c r="BA84" s="76"/>
      <c r="BB84" s="76"/>
      <c r="BC84" s="76"/>
      <c r="BD84" s="76"/>
      <c r="BE84" s="76">
        <f t="shared" si="1"/>
        <v>1730</v>
      </c>
      <c r="BF84" s="76"/>
      <c r="BG84" s="76"/>
      <c r="BH84" s="76"/>
      <c r="BI84" s="76"/>
      <c r="BJ84" s="76"/>
      <c r="BK84" s="76"/>
      <c r="BL84" s="76"/>
      <c r="BR84" s="48"/>
      <c r="BS84" s="51"/>
      <c r="BT84" s="51"/>
      <c r="BU84" s="48"/>
      <c r="BV84" s="48"/>
      <c r="BW84" s="48"/>
      <c r="BX84" s="48"/>
    </row>
    <row r="85" spans="1:76" ht="21" customHeight="1" x14ac:dyDescent="0.2">
      <c r="A85" s="64"/>
      <c r="B85" s="64"/>
      <c r="C85" s="64"/>
      <c r="D85" s="64"/>
      <c r="E85" s="64"/>
      <c r="F85" s="65"/>
      <c r="G85" s="69" t="s">
        <v>90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1"/>
      <c r="Z85" s="66" t="s">
        <v>97</v>
      </c>
      <c r="AA85" s="77"/>
      <c r="AB85" s="77"/>
      <c r="AC85" s="77"/>
      <c r="AD85" s="75"/>
      <c r="AE85" s="66" t="s">
        <v>80</v>
      </c>
      <c r="AF85" s="77"/>
      <c r="AG85" s="77"/>
      <c r="AH85" s="77"/>
      <c r="AI85" s="77"/>
      <c r="AJ85" s="77"/>
      <c r="AK85" s="77"/>
      <c r="AL85" s="77"/>
      <c r="AM85" s="77"/>
      <c r="AN85" s="75"/>
      <c r="AO85" s="82">
        <f>394</f>
        <v>394</v>
      </c>
      <c r="AP85" s="83"/>
      <c r="AQ85" s="83"/>
      <c r="AR85" s="83"/>
      <c r="AS85" s="83"/>
      <c r="AT85" s="83"/>
      <c r="AU85" s="83"/>
      <c r="AV85" s="84"/>
      <c r="AW85" s="76"/>
      <c r="AX85" s="76"/>
      <c r="AY85" s="76"/>
      <c r="AZ85" s="76"/>
      <c r="BA85" s="76"/>
      <c r="BB85" s="76"/>
      <c r="BC85" s="76"/>
      <c r="BD85" s="76"/>
      <c r="BE85" s="76">
        <f t="shared" si="1"/>
        <v>394</v>
      </c>
      <c r="BF85" s="76"/>
      <c r="BG85" s="76"/>
      <c r="BH85" s="76"/>
      <c r="BI85" s="76"/>
      <c r="BJ85" s="76"/>
      <c r="BK85" s="76"/>
      <c r="BL85" s="76"/>
      <c r="BR85" s="48"/>
      <c r="BS85" s="51"/>
      <c r="BT85" s="51"/>
      <c r="BU85" s="48"/>
      <c r="BV85" s="48"/>
      <c r="BW85" s="48"/>
      <c r="BX85" s="48"/>
    </row>
    <row r="86" spans="1:76" ht="21" customHeight="1" x14ac:dyDescent="0.2">
      <c r="A86" s="64"/>
      <c r="B86" s="64"/>
      <c r="C86" s="64"/>
      <c r="D86" s="64"/>
      <c r="E86" s="64"/>
      <c r="F86" s="65"/>
      <c r="G86" s="69" t="s">
        <v>91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66" t="s">
        <v>96</v>
      </c>
      <c r="AA86" s="77"/>
      <c r="AB86" s="77"/>
      <c r="AC86" s="77"/>
      <c r="AD86" s="75"/>
      <c r="AE86" s="66" t="s">
        <v>80</v>
      </c>
      <c r="AF86" s="77"/>
      <c r="AG86" s="77"/>
      <c r="AH86" s="77"/>
      <c r="AI86" s="77"/>
      <c r="AJ86" s="77"/>
      <c r="AK86" s="77"/>
      <c r="AL86" s="77"/>
      <c r="AM86" s="77"/>
      <c r="AN86" s="75"/>
      <c r="AO86" s="82">
        <f>976</f>
        <v>976</v>
      </c>
      <c r="AP86" s="83"/>
      <c r="AQ86" s="83"/>
      <c r="AR86" s="83"/>
      <c r="AS86" s="83"/>
      <c r="AT86" s="83"/>
      <c r="AU86" s="83"/>
      <c r="AV86" s="84"/>
      <c r="AW86" s="76"/>
      <c r="AX86" s="76"/>
      <c r="AY86" s="76"/>
      <c r="AZ86" s="76"/>
      <c r="BA86" s="76"/>
      <c r="BB86" s="76"/>
      <c r="BC86" s="76"/>
      <c r="BD86" s="76"/>
      <c r="BE86" s="76">
        <f t="shared" si="1"/>
        <v>976</v>
      </c>
      <c r="BF86" s="76"/>
      <c r="BG86" s="76"/>
      <c r="BH86" s="76"/>
      <c r="BI86" s="76"/>
      <c r="BJ86" s="76"/>
      <c r="BK86" s="76"/>
      <c r="BL86" s="76"/>
      <c r="BR86" s="48"/>
      <c r="BS86" s="51"/>
      <c r="BT86" s="51"/>
      <c r="BU86" s="48"/>
      <c r="BV86" s="48"/>
      <c r="BW86" s="48"/>
      <c r="BX86" s="48"/>
    </row>
    <row r="87" spans="1:76" ht="21" customHeight="1" x14ac:dyDescent="0.2">
      <c r="A87" s="64"/>
      <c r="B87" s="64"/>
      <c r="C87" s="64"/>
      <c r="D87" s="64"/>
      <c r="E87" s="64"/>
      <c r="F87" s="65"/>
      <c r="G87" s="69" t="s">
        <v>92</v>
      </c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1"/>
      <c r="Z87" s="66" t="s">
        <v>97</v>
      </c>
      <c r="AA87" s="77"/>
      <c r="AB87" s="77"/>
      <c r="AC87" s="77"/>
      <c r="AD87" s="75"/>
      <c r="AE87" s="66" t="s">
        <v>80</v>
      </c>
      <c r="AF87" s="77"/>
      <c r="AG87" s="77"/>
      <c r="AH87" s="77"/>
      <c r="AI87" s="77"/>
      <c r="AJ87" s="77"/>
      <c r="AK87" s="77"/>
      <c r="AL87" s="77"/>
      <c r="AM87" s="77"/>
      <c r="AN87" s="75"/>
      <c r="AO87" s="82">
        <f>4000+4000</f>
        <v>8000</v>
      </c>
      <c r="AP87" s="83"/>
      <c r="AQ87" s="83"/>
      <c r="AR87" s="83"/>
      <c r="AS87" s="83"/>
      <c r="AT87" s="83"/>
      <c r="AU87" s="83"/>
      <c r="AV87" s="84"/>
      <c r="AW87" s="76"/>
      <c r="AX87" s="76"/>
      <c r="AY87" s="76"/>
      <c r="AZ87" s="76"/>
      <c r="BA87" s="76"/>
      <c r="BB87" s="76"/>
      <c r="BC87" s="76"/>
      <c r="BD87" s="76"/>
      <c r="BE87" s="76">
        <f t="shared" si="1"/>
        <v>8000</v>
      </c>
      <c r="BF87" s="76"/>
      <c r="BG87" s="76"/>
      <c r="BH87" s="76"/>
      <c r="BI87" s="76"/>
      <c r="BJ87" s="76"/>
      <c r="BK87" s="76"/>
      <c r="BL87" s="76"/>
      <c r="BR87" s="48"/>
      <c r="BS87" s="51"/>
      <c r="BT87" s="51"/>
      <c r="BU87" s="48"/>
      <c r="BV87" s="48"/>
      <c r="BW87" s="48"/>
      <c r="BX87" s="48"/>
    </row>
    <row r="88" spans="1:76" ht="20.25" customHeight="1" x14ac:dyDescent="0.2">
      <c r="A88" s="64"/>
      <c r="B88" s="64"/>
      <c r="C88" s="64"/>
      <c r="D88" s="64"/>
      <c r="E88" s="64"/>
      <c r="F88" s="65"/>
      <c r="G88" s="69" t="s">
        <v>83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1"/>
      <c r="Z88" s="66" t="s">
        <v>96</v>
      </c>
      <c r="AA88" s="77"/>
      <c r="AB88" s="77"/>
      <c r="AC88" s="77"/>
      <c r="AD88" s="75"/>
      <c r="AE88" s="66" t="s">
        <v>80</v>
      </c>
      <c r="AF88" s="77"/>
      <c r="AG88" s="77"/>
      <c r="AH88" s="77"/>
      <c r="AI88" s="77"/>
      <c r="AJ88" s="77"/>
      <c r="AK88" s="77"/>
      <c r="AL88" s="77"/>
      <c r="AM88" s="77"/>
      <c r="AN88" s="75"/>
      <c r="AO88" s="82">
        <v>6</v>
      </c>
      <c r="AP88" s="83"/>
      <c r="AQ88" s="83"/>
      <c r="AR88" s="83"/>
      <c r="AS88" s="83"/>
      <c r="AT88" s="83"/>
      <c r="AU88" s="83"/>
      <c r="AV88" s="84"/>
      <c r="AW88" s="76"/>
      <c r="AX88" s="76"/>
      <c r="AY88" s="76"/>
      <c r="AZ88" s="76"/>
      <c r="BA88" s="76"/>
      <c r="BB88" s="76"/>
      <c r="BC88" s="76"/>
      <c r="BD88" s="76"/>
      <c r="BE88" s="76">
        <f t="shared" si="1"/>
        <v>6</v>
      </c>
      <c r="BF88" s="76"/>
      <c r="BG88" s="76"/>
      <c r="BH88" s="76"/>
      <c r="BI88" s="76"/>
      <c r="BJ88" s="76"/>
      <c r="BK88" s="76"/>
      <c r="BL88" s="76"/>
      <c r="BR88" s="48"/>
      <c r="BS88" s="51"/>
      <c r="BT88" s="51"/>
      <c r="BU88" s="48"/>
      <c r="BV88" s="48"/>
      <c r="BW88" s="48"/>
      <c r="BX88" s="48"/>
    </row>
    <row r="89" spans="1:76" ht="20.25" customHeight="1" x14ac:dyDescent="0.2">
      <c r="A89" s="64"/>
      <c r="B89" s="64"/>
      <c r="C89" s="64"/>
      <c r="D89" s="64"/>
      <c r="E89" s="64"/>
      <c r="F89" s="65"/>
      <c r="G89" s="69" t="s">
        <v>84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1"/>
      <c r="Z89" s="66" t="s">
        <v>96</v>
      </c>
      <c r="AA89" s="77"/>
      <c r="AB89" s="77"/>
      <c r="AC89" s="77"/>
      <c r="AD89" s="75"/>
      <c r="AE89" s="66" t="s">
        <v>80</v>
      </c>
      <c r="AF89" s="77"/>
      <c r="AG89" s="77"/>
      <c r="AH89" s="77"/>
      <c r="AI89" s="77"/>
      <c r="AJ89" s="77"/>
      <c r="AK89" s="77"/>
      <c r="AL89" s="77"/>
      <c r="AM89" s="77"/>
      <c r="AN89" s="75"/>
      <c r="AO89" s="82">
        <v>20</v>
      </c>
      <c r="AP89" s="83"/>
      <c r="AQ89" s="83"/>
      <c r="AR89" s="83"/>
      <c r="AS89" s="83"/>
      <c r="AT89" s="83"/>
      <c r="AU89" s="83"/>
      <c r="AV89" s="84"/>
      <c r="AW89" s="76"/>
      <c r="AX89" s="76"/>
      <c r="AY89" s="76"/>
      <c r="AZ89" s="76"/>
      <c r="BA89" s="76"/>
      <c r="BB89" s="76"/>
      <c r="BC89" s="76"/>
      <c r="BD89" s="76"/>
      <c r="BE89" s="76">
        <f t="shared" si="1"/>
        <v>20</v>
      </c>
      <c r="BF89" s="76"/>
      <c r="BG89" s="76"/>
      <c r="BH89" s="76"/>
      <c r="BI89" s="76"/>
      <c r="BJ89" s="76"/>
      <c r="BK89" s="76"/>
      <c r="BL89" s="76"/>
      <c r="BR89" s="48"/>
      <c r="BS89" s="51"/>
      <c r="BT89" s="51"/>
      <c r="BU89" s="48"/>
      <c r="BV89" s="48"/>
      <c r="BW89" s="48"/>
      <c r="BX89" s="48"/>
    </row>
    <row r="90" spans="1:76" ht="36.75" customHeight="1" x14ac:dyDescent="0.2">
      <c r="A90" s="64"/>
      <c r="B90" s="64"/>
      <c r="C90" s="64"/>
      <c r="D90" s="64"/>
      <c r="E90" s="64"/>
      <c r="F90" s="65"/>
      <c r="G90" s="69" t="s">
        <v>93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1"/>
      <c r="Z90" s="66" t="s">
        <v>96</v>
      </c>
      <c r="AA90" s="77"/>
      <c r="AB90" s="77"/>
      <c r="AC90" s="77"/>
      <c r="AD90" s="75"/>
      <c r="AE90" s="66" t="s">
        <v>80</v>
      </c>
      <c r="AF90" s="77"/>
      <c r="AG90" s="77"/>
      <c r="AH90" s="77"/>
      <c r="AI90" s="77"/>
      <c r="AJ90" s="77"/>
      <c r="AK90" s="77"/>
      <c r="AL90" s="77"/>
      <c r="AM90" s="77"/>
      <c r="AN90" s="75"/>
      <c r="AO90" s="85">
        <v>3</v>
      </c>
      <c r="AP90" s="86"/>
      <c r="AQ90" s="86"/>
      <c r="AR90" s="86"/>
      <c r="AS90" s="86"/>
      <c r="AT90" s="86"/>
      <c r="AU90" s="86"/>
      <c r="AV90" s="87"/>
      <c r="AW90" s="76"/>
      <c r="AX90" s="76"/>
      <c r="AY90" s="76"/>
      <c r="AZ90" s="76"/>
      <c r="BA90" s="76"/>
      <c r="BB90" s="76"/>
      <c r="BC90" s="76"/>
      <c r="BD90" s="76"/>
      <c r="BE90" s="76">
        <f t="shared" si="1"/>
        <v>3</v>
      </c>
      <c r="BF90" s="76"/>
      <c r="BG90" s="76"/>
      <c r="BH90" s="76"/>
      <c r="BI90" s="76"/>
      <c r="BJ90" s="76"/>
      <c r="BK90" s="76"/>
      <c r="BL90" s="76"/>
      <c r="BR90" s="48"/>
      <c r="BS90" s="51"/>
      <c r="BT90" s="51"/>
      <c r="BU90" s="48"/>
      <c r="BV90" s="48"/>
      <c r="BW90" s="48"/>
      <c r="BX90" s="48"/>
    </row>
    <row r="91" spans="1:76" ht="20.25" customHeight="1" x14ac:dyDescent="0.2">
      <c r="A91" s="64"/>
      <c r="B91" s="64"/>
      <c r="C91" s="64"/>
      <c r="D91" s="64"/>
      <c r="E91" s="64"/>
      <c r="F91" s="65"/>
      <c r="G91" s="69" t="s">
        <v>94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1"/>
      <c r="Z91" s="66" t="s">
        <v>96</v>
      </c>
      <c r="AA91" s="77"/>
      <c r="AB91" s="77"/>
      <c r="AC91" s="77"/>
      <c r="AD91" s="75"/>
      <c r="AE91" s="66" t="s">
        <v>80</v>
      </c>
      <c r="AF91" s="77"/>
      <c r="AG91" s="77"/>
      <c r="AH91" s="77"/>
      <c r="AI91" s="77"/>
      <c r="AJ91" s="77"/>
      <c r="AK91" s="77"/>
      <c r="AL91" s="77"/>
      <c r="AM91" s="77"/>
      <c r="AN91" s="75"/>
      <c r="AO91" s="85">
        <v>4</v>
      </c>
      <c r="AP91" s="86"/>
      <c r="AQ91" s="86"/>
      <c r="AR91" s="86"/>
      <c r="AS91" s="86"/>
      <c r="AT91" s="86"/>
      <c r="AU91" s="86"/>
      <c r="AV91" s="87"/>
      <c r="AW91" s="76"/>
      <c r="AX91" s="76"/>
      <c r="AY91" s="76"/>
      <c r="AZ91" s="76"/>
      <c r="BA91" s="76"/>
      <c r="BB91" s="76"/>
      <c r="BC91" s="76"/>
      <c r="BD91" s="76"/>
      <c r="BE91" s="76">
        <f t="shared" si="1"/>
        <v>4</v>
      </c>
      <c r="BF91" s="76"/>
      <c r="BG91" s="76"/>
      <c r="BH91" s="76"/>
      <c r="BI91" s="76"/>
      <c r="BJ91" s="76"/>
      <c r="BK91" s="76"/>
      <c r="BL91" s="76"/>
      <c r="BR91" s="48"/>
      <c r="BS91" s="51"/>
      <c r="BT91" s="51"/>
      <c r="BU91" s="48"/>
      <c r="BV91" s="48"/>
      <c r="BW91" s="48"/>
      <c r="BX91" s="48"/>
    </row>
    <row r="92" spans="1:76" s="2" customFormat="1" ht="18" customHeight="1" x14ac:dyDescent="0.2">
      <c r="A92" s="78">
        <v>0</v>
      </c>
      <c r="B92" s="78"/>
      <c r="C92" s="78"/>
      <c r="D92" s="78"/>
      <c r="E92" s="78"/>
      <c r="F92" s="79"/>
      <c r="G92" s="98" t="s">
        <v>54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149"/>
      <c r="AA92" s="150"/>
      <c r="AB92" s="150"/>
      <c r="AC92" s="150"/>
      <c r="AD92" s="150"/>
      <c r="AE92" s="100"/>
      <c r="AF92" s="101"/>
      <c r="AG92" s="101"/>
      <c r="AH92" s="101"/>
      <c r="AI92" s="101"/>
      <c r="AJ92" s="101"/>
      <c r="AK92" s="101"/>
      <c r="AL92" s="101"/>
      <c r="AM92" s="101"/>
      <c r="AN92" s="102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</row>
    <row r="93" spans="1:76" ht="38.25" customHeight="1" x14ac:dyDescent="0.2">
      <c r="A93" s="64"/>
      <c r="B93" s="64"/>
      <c r="C93" s="64"/>
      <c r="D93" s="64"/>
      <c r="E93" s="64"/>
      <c r="F93" s="65"/>
      <c r="G93" s="69" t="s">
        <v>98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1"/>
      <c r="Z93" s="75" t="s">
        <v>52</v>
      </c>
      <c r="AA93" s="76"/>
      <c r="AB93" s="76"/>
      <c r="AC93" s="76"/>
      <c r="AD93" s="76"/>
      <c r="AE93" s="66" t="s">
        <v>65</v>
      </c>
      <c r="AF93" s="67"/>
      <c r="AG93" s="67"/>
      <c r="AH93" s="67"/>
      <c r="AI93" s="67"/>
      <c r="AJ93" s="67"/>
      <c r="AK93" s="67"/>
      <c r="AL93" s="67"/>
      <c r="AM93" s="67"/>
      <c r="AN93" s="68"/>
      <c r="AO93" s="63">
        <f>AO64/AO79</f>
        <v>107.7215172413793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>
        <f>AO93+AW93</f>
        <v>107.7215172413793</v>
      </c>
      <c r="BF93" s="63"/>
      <c r="BG93" s="63"/>
      <c r="BH93" s="63"/>
      <c r="BI93" s="63"/>
      <c r="BJ93" s="63"/>
      <c r="BK93" s="63"/>
      <c r="BL93" s="63"/>
    </row>
    <row r="94" spans="1:76" ht="21.95" customHeight="1" x14ac:dyDescent="0.2">
      <c r="A94" s="64"/>
      <c r="B94" s="64"/>
      <c r="C94" s="64"/>
      <c r="D94" s="64"/>
      <c r="E94" s="64"/>
      <c r="F94" s="65"/>
      <c r="G94" s="69" t="s">
        <v>101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1"/>
      <c r="Z94" s="75" t="s">
        <v>52</v>
      </c>
      <c r="AA94" s="76"/>
      <c r="AB94" s="76"/>
      <c r="AC94" s="76"/>
      <c r="AD94" s="76"/>
      <c r="AE94" s="66" t="s">
        <v>65</v>
      </c>
      <c r="AF94" s="67"/>
      <c r="AG94" s="67"/>
      <c r="AH94" s="67"/>
      <c r="AI94" s="67"/>
      <c r="AJ94" s="67"/>
      <c r="AK94" s="67"/>
      <c r="AL94" s="67"/>
      <c r="AM94" s="67"/>
      <c r="AN94" s="68"/>
      <c r="AO94" s="63">
        <f>AO65/AO80</f>
        <v>12.6</v>
      </c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>
        <f t="shared" ref="BE94:BE101" si="2">AO94+AW94</f>
        <v>12.6</v>
      </c>
      <c r="BF94" s="63"/>
      <c r="BG94" s="63"/>
      <c r="BH94" s="63"/>
      <c r="BI94" s="63"/>
      <c r="BJ94" s="63"/>
      <c r="BK94" s="63"/>
      <c r="BL94" s="63"/>
    </row>
    <row r="95" spans="1:76" ht="21.95" customHeight="1" x14ac:dyDescent="0.2">
      <c r="A95" s="64"/>
      <c r="B95" s="64"/>
      <c r="C95" s="64"/>
      <c r="D95" s="64"/>
      <c r="E95" s="64"/>
      <c r="F95" s="65"/>
      <c r="G95" s="69" t="s">
        <v>102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1"/>
      <c r="Z95" s="75" t="s">
        <v>52</v>
      </c>
      <c r="AA95" s="76"/>
      <c r="AB95" s="76"/>
      <c r="AC95" s="76"/>
      <c r="AD95" s="76"/>
      <c r="AE95" s="66" t="s">
        <v>65</v>
      </c>
      <c r="AF95" s="67"/>
      <c r="AG95" s="67"/>
      <c r="AH95" s="67"/>
      <c r="AI95" s="67"/>
      <c r="AJ95" s="67"/>
      <c r="AK95" s="67"/>
      <c r="AL95" s="67"/>
      <c r="AM95" s="67"/>
      <c r="AN95" s="68"/>
      <c r="AO95" s="63">
        <f>399.22/AO81</f>
        <v>199.61</v>
      </c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>
        <f t="shared" si="2"/>
        <v>199.61</v>
      </c>
      <c r="BF95" s="63"/>
      <c r="BG95" s="63"/>
      <c r="BH95" s="63"/>
      <c r="BI95" s="63"/>
      <c r="BJ95" s="63"/>
      <c r="BK95" s="63"/>
      <c r="BL95" s="63"/>
    </row>
    <row r="96" spans="1:76" ht="21.95" customHeight="1" x14ac:dyDescent="0.2">
      <c r="A96" s="64"/>
      <c r="B96" s="64"/>
      <c r="C96" s="64"/>
      <c r="D96" s="64"/>
      <c r="E96" s="64"/>
      <c r="F96" s="65"/>
      <c r="G96" s="69" t="s">
        <v>111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1"/>
      <c r="Z96" s="75" t="s">
        <v>52</v>
      </c>
      <c r="AA96" s="76"/>
      <c r="AB96" s="76"/>
      <c r="AC96" s="76"/>
      <c r="AD96" s="76"/>
      <c r="AE96" s="66" t="s">
        <v>65</v>
      </c>
      <c r="AF96" s="67"/>
      <c r="AG96" s="67"/>
      <c r="AH96" s="67"/>
      <c r="AI96" s="67"/>
      <c r="AJ96" s="67"/>
      <c r="AK96" s="67"/>
      <c r="AL96" s="67"/>
      <c r="AM96" s="67"/>
      <c r="AN96" s="68"/>
      <c r="AO96" s="63">
        <f>(404.56+4200)/AO82*100</f>
        <v>102.32355555555557</v>
      </c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>
        <f t="shared" si="2"/>
        <v>102.32355555555557</v>
      </c>
      <c r="BF96" s="63"/>
      <c r="BG96" s="63"/>
      <c r="BH96" s="63"/>
      <c r="BI96" s="63"/>
      <c r="BJ96" s="63"/>
      <c r="BK96" s="63"/>
      <c r="BL96" s="63"/>
    </row>
    <row r="97" spans="1:73" ht="21.95" customHeight="1" x14ac:dyDescent="0.2">
      <c r="A97" s="64"/>
      <c r="B97" s="64"/>
      <c r="C97" s="64"/>
      <c r="D97" s="64"/>
      <c r="E97" s="64"/>
      <c r="F97" s="65"/>
      <c r="G97" s="69" t="s">
        <v>103</v>
      </c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1"/>
      <c r="Z97" s="75" t="s">
        <v>52</v>
      </c>
      <c r="AA97" s="76"/>
      <c r="AB97" s="76"/>
      <c r="AC97" s="76"/>
      <c r="AD97" s="76"/>
      <c r="AE97" s="66" t="s">
        <v>65</v>
      </c>
      <c r="AF97" s="67"/>
      <c r="AG97" s="67"/>
      <c r="AH97" s="67"/>
      <c r="AI97" s="67"/>
      <c r="AJ97" s="67"/>
      <c r="AK97" s="67"/>
      <c r="AL97" s="67"/>
      <c r="AM97" s="67"/>
      <c r="AN97" s="68"/>
      <c r="AO97" s="63">
        <f>AO67/AO83</f>
        <v>248.80000562255771</v>
      </c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>
        <f t="shared" si="2"/>
        <v>248.80000562255771</v>
      </c>
      <c r="BF97" s="63"/>
      <c r="BG97" s="63"/>
      <c r="BH97" s="63"/>
      <c r="BI97" s="63"/>
      <c r="BJ97" s="63"/>
      <c r="BK97" s="63"/>
      <c r="BL97" s="63"/>
    </row>
    <row r="98" spans="1:73" ht="21.95" customHeight="1" x14ac:dyDescent="0.2">
      <c r="A98" s="64"/>
      <c r="B98" s="64"/>
      <c r="C98" s="64"/>
      <c r="D98" s="64"/>
      <c r="E98" s="64"/>
      <c r="F98" s="65"/>
      <c r="G98" s="69" t="s">
        <v>104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1"/>
      <c r="Z98" s="75" t="s">
        <v>52</v>
      </c>
      <c r="AA98" s="76"/>
      <c r="AB98" s="76"/>
      <c r="AC98" s="76"/>
      <c r="AD98" s="76"/>
      <c r="AE98" s="66" t="s">
        <v>65</v>
      </c>
      <c r="AF98" s="67"/>
      <c r="AG98" s="67"/>
      <c r="AH98" s="67"/>
      <c r="AI98" s="67"/>
      <c r="AJ98" s="67"/>
      <c r="AK98" s="67"/>
      <c r="AL98" s="67"/>
      <c r="AM98" s="67"/>
      <c r="AN98" s="68"/>
      <c r="AO98" s="63">
        <f>AO68/AO84</f>
        <v>5.553468208092486</v>
      </c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>
        <f t="shared" si="2"/>
        <v>5.553468208092486</v>
      </c>
      <c r="BF98" s="63"/>
      <c r="BG98" s="63"/>
      <c r="BH98" s="63"/>
      <c r="BI98" s="63"/>
      <c r="BJ98" s="63"/>
      <c r="BK98" s="63"/>
      <c r="BL98" s="63"/>
    </row>
    <row r="99" spans="1:73" ht="21.95" customHeight="1" x14ac:dyDescent="0.2">
      <c r="A99" s="64"/>
      <c r="B99" s="64"/>
      <c r="C99" s="64"/>
      <c r="D99" s="64"/>
      <c r="E99" s="64"/>
      <c r="F99" s="65"/>
      <c r="G99" s="69" t="s">
        <v>105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1"/>
      <c r="Z99" s="75" t="s">
        <v>52</v>
      </c>
      <c r="AA99" s="76"/>
      <c r="AB99" s="76"/>
      <c r="AC99" s="76"/>
      <c r="AD99" s="76"/>
      <c r="AE99" s="66" t="s">
        <v>65</v>
      </c>
      <c r="AF99" s="67"/>
      <c r="AG99" s="67"/>
      <c r="AH99" s="67"/>
      <c r="AI99" s="67"/>
      <c r="AJ99" s="67"/>
      <c r="AK99" s="67"/>
      <c r="AL99" s="67"/>
      <c r="AM99" s="67"/>
      <c r="AN99" s="68"/>
      <c r="AO99" s="63">
        <f>AO69/AO85</f>
        <v>225</v>
      </c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>
        <f t="shared" si="2"/>
        <v>225</v>
      </c>
      <c r="BF99" s="63"/>
      <c r="BG99" s="63"/>
      <c r="BH99" s="63"/>
      <c r="BI99" s="63"/>
      <c r="BJ99" s="63"/>
      <c r="BK99" s="63"/>
      <c r="BL99" s="63"/>
    </row>
    <row r="100" spans="1:73" ht="21.95" customHeight="1" x14ac:dyDescent="0.2">
      <c r="A100" s="64"/>
      <c r="B100" s="64"/>
      <c r="C100" s="64"/>
      <c r="D100" s="64"/>
      <c r="E100" s="64"/>
      <c r="F100" s="65"/>
      <c r="G100" s="69" t="s">
        <v>106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1"/>
      <c r="Z100" s="75" t="s">
        <v>52</v>
      </c>
      <c r="AA100" s="76"/>
      <c r="AB100" s="76"/>
      <c r="AC100" s="76"/>
      <c r="AD100" s="76"/>
      <c r="AE100" s="66" t="s">
        <v>65</v>
      </c>
      <c r="AF100" s="67"/>
      <c r="AG100" s="67"/>
      <c r="AH100" s="67"/>
      <c r="AI100" s="67"/>
      <c r="AJ100" s="67"/>
      <c r="AK100" s="67"/>
      <c r="AL100" s="67"/>
      <c r="AM100" s="67"/>
      <c r="AN100" s="68"/>
      <c r="AO100" s="63">
        <f>AO70/AO86</f>
        <v>346.31147540983608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>
        <f t="shared" si="2"/>
        <v>346.31147540983608</v>
      </c>
      <c r="BF100" s="63"/>
      <c r="BG100" s="63"/>
      <c r="BH100" s="63"/>
      <c r="BI100" s="63"/>
      <c r="BJ100" s="63"/>
      <c r="BK100" s="63"/>
      <c r="BL100" s="63"/>
    </row>
    <row r="101" spans="1:73" ht="21.95" customHeight="1" x14ac:dyDescent="0.2">
      <c r="A101" s="64"/>
      <c r="B101" s="64"/>
      <c r="C101" s="64"/>
      <c r="D101" s="64"/>
      <c r="E101" s="64"/>
      <c r="F101" s="65"/>
      <c r="G101" s="69" t="s">
        <v>108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1"/>
      <c r="Z101" s="75" t="s">
        <v>52</v>
      </c>
      <c r="AA101" s="76"/>
      <c r="AB101" s="76"/>
      <c r="AC101" s="76"/>
      <c r="AD101" s="76"/>
      <c r="AE101" s="66" t="s">
        <v>65</v>
      </c>
      <c r="AF101" s="67"/>
      <c r="AG101" s="67"/>
      <c r="AH101" s="67"/>
      <c r="AI101" s="67"/>
      <c r="AJ101" s="67"/>
      <c r="AK101" s="67"/>
      <c r="AL101" s="67"/>
      <c r="AM101" s="67"/>
      <c r="AN101" s="68"/>
      <c r="AO101" s="63">
        <f>AO71/AO87</f>
        <v>108.102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>
        <f t="shared" si="2"/>
        <v>108.102</v>
      </c>
      <c r="BF101" s="63"/>
      <c r="BG101" s="63"/>
      <c r="BH101" s="63"/>
      <c r="BI101" s="63"/>
      <c r="BJ101" s="63"/>
      <c r="BK101" s="63"/>
      <c r="BL101" s="63"/>
    </row>
    <row r="102" spans="1:73" ht="22.5" customHeight="1" x14ac:dyDescent="0.2">
      <c r="A102" s="64"/>
      <c r="B102" s="64"/>
      <c r="C102" s="64"/>
      <c r="D102" s="64"/>
      <c r="E102" s="64"/>
      <c r="F102" s="65"/>
      <c r="G102" s="69" t="s">
        <v>99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1"/>
      <c r="Z102" s="75" t="s">
        <v>52</v>
      </c>
      <c r="AA102" s="76"/>
      <c r="AB102" s="76"/>
      <c r="AC102" s="76"/>
      <c r="AD102" s="76"/>
      <c r="AE102" s="66" t="s">
        <v>65</v>
      </c>
      <c r="AF102" s="67"/>
      <c r="AG102" s="67"/>
      <c r="AH102" s="67"/>
      <c r="AI102" s="67"/>
      <c r="AJ102" s="67"/>
      <c r="AK102" s="67"/>
      <c r="AL102" s="67"/>
      <c r="AM102" s="67"/>
      <c r="AN102" s="68"/>
      <c r="AO102" s="63">
        <f>AO73/AO88</f>
        <v>57.99666666666667</v>
      </c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>
        <f>AO102+AW102</f>
        <v>57.99666666666667</v>
      </c>
      <c r="BF102" s="63"/>
      <c r="BG102" s="63"/>
      <c r="BH102" s="63"/>
      <c r="BI102" s="63"/>
      <c r="BJ102" s="63"/>
      <c r="BK102" s="63"/>
      <c r="BL102" s="63"/>
    </row>
    <row r="103" spans="1:73" ht="22.5" customHeight="1" x14ac:dyDescent="0.2">
      <c r="A103" s="64"/>
      <c r="B103" s="64"/>
      <c r="C103" s="64"/>
      <c r="D103" s="64"/>
      <c r="E103" s="64"/>
      <c r="F103" s="65"/>
      <c r="G103" s="69" t="s">
        <v>100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1"/>
      <c r="Z103" s="75" t="s">
        <v>52</v>
      </c>
      <c r="AA103" s="76"/>
      <c r="AB103" s="76"/>
      <c r="AC103" s="76"/>
      <c r="AD103" s="76"/>
      <c r="AE103" s="66" t="s">
        <v>65</v>
      </c>
      <c r="AF103" s="67"/>
      <c r="AG103" s="67"/>
      <c r="AH103" s="67"/>
      <c r="AI103" s="67"/>
      <c r="AJ103" s="67"/>
      <c r="AK103" s="67"/>
      <c r="AL103" s="67"/>
      <c r="AM103" s="67"/>
      <c r="AN103" s="68"/>
      <c r="AO103" s="63">
        <f>AO74/AO89</f>
        <v>526.24799999999993</v>
      </c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>
        <f>AO103+AW103</f>
        <v>526.24799999999993</v>
      </c>
      <c r="BF103" s="63"/>
      <c r="BG103" s="63"/>
      <c r="BH103" s="63"/>
      <c r="BI103" s="63"/>
      <c r="BJ103" s="63"/>
      <c r="BK103" s="63"/>
      <c r="BL103" s="63"/>
    </row>
    <row r="104" spans="1:73" ht="36.75" customHeight="1" x14ac:dyDescent="0.2">
      <c r="A104" s="64"/>
      <c r="B104" s="64"/>
      <c r="C104" s="64"/>
      <c r="D104" s="64"/>
      <c r="E104" s="64"/>
      <c r="F104" s="65"/>
      <c r="G104" s="69" t="s">
        <v>109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1"/>
      <c r="Z104" s="75" t="s">
        <v>52</v>
      </c>
      <c r="AA104" s="76"/>
      <c r="AB104" s="76"/>
      <c r="AC104" s="76"/>
      <c r="AD104" s="76"/>
      <c r="AE104" s="66" t="s">
        <v>65</v>
      </c>
      <c r="AF104" s="67"/>
      <c r="AG104" s="67"/>
      <c r="AH104" s="67"/>
      <c r="AI104" s="67"/>
      <c r="AJ104" s="67"/>
      <c r="AK104" s="67"/>
      <c r="AL104" s="67"/>
      <c r="AM104" s="67"/>
      <c r="AN104" s="68"/>
      <c r="AO104" s="63">
        <f>AO75/AO90</f>
        <v>12508</v>
      </c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>
        <f>AO104+AW104</f>
        <v>12508</v>
      </c>
      <c r="BF104" s="63"/>
      <c r="BG104" s="63"/>
      <c r="BH104" s="63"/>
      <c r="BI104" s="63"/>
      <c r="BJ104" s="63"/>
      <c r="BK104" s="63"/>
      <c r="BL104" s="63"/>
    </row>
    <row r="105" spans="1:73" ht="24.75" customHeight="1" x14ac:dyDescent="0.2">
      <c r="A105" s="64"/>
      <c r="B105" s="64"/>
      <c r="C105" s="64"/>
      <c r="D105" s="64"/>
      <c r="E105" s="64"/>
      <c r="F105" s="65"/>
      <c r="G105" s="69" t="s">
        <v>110</v>
      </c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1"/>
      <c r="Z105" s="75" t="s">
        <v>52</v>
      </c>
      <c r="AA105" s="76"/>
      <c r="AB105" s="76"/>
      <c r="AC105" s="76"/>
      <c r="AD105" s="76"/>
      <c r="AE105" s="66" t="s">
        <v>65</v>
      </c>
      <c r="AF105" s="67"/>
      <c r="AG105" s="67"/>
      <c r="AH105" s="67"/>
      <c r="AI105" s="67"/>
      <c r="AJ105" s="67"/>
      <c r="AK105" s="67"/>
      <c r="AL105" s="67"/>
      <c r="AM105" s="67"/>
      <c r="AN105" s="68"/>
      <c r="AO105" s="63">
        <f>AO76/AO91</f>
        <v>927.995</v>
      </c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>
        <f>AO105+AW105</f>
        <v>927.995</v>
      </c>
      <c r="BF105" s="63"/>
      <c r="BG105" s="63"/>
      <c r="BH105" s="63"/>
      <c r="BI105" s="63"/>
      <c r="BJ105" s="63"/>
      <c r="BK105" s="63"/>
      <c r="BL105" s="63"/>
    </row>
    <row r="106" spans="1:73" s="2" customFormat="1" ht="18" customHeight="1" x14ac:dyDescent="0.2">
      <c r="A106" s="78">
        <v>0</v>
      </c>
      <c r="B106" s="78"/>
      <c r="C106" s="78"/>
      <c r="D106" s="78"/>
      <c r="E106" s="78"/>
      <c r="F106" s="79"/>
      <c r="G106" s="98" t="s">
        <v>55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149"/>
      <c r="AA106" s="150"/>
      <c r="AB106" s="150"/>
      <c r="AC106" s="150"/>
      <c r="AD106" s="150"/>
      <c r="AE106" s="100"/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U106" s="1"/>
    </row>
    <row r="107" spans="1:73" ht="51" customHeight="1" x14ac:dyDescent="0.2">
      <c r="A107" s="64">
        <v>0</v>
      </c>
      <c r="B107" s="64"/>
      <c r="C107" s="64"/>
      <c r="D107" s="64"/>
      <c r="E107" s="64"/>
      <c r="F107" s="65"/>
      <c r="G107" s="80" t="s">
        <v>78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75" t="s">
        <v>56</v>
      </c>
      <c r="AA107" s="76"/>
      <c r="AB107" s="76"/>
      <c r="AC107" s="76"/>
      <c r="AD107" s="76"/>
      <c r="AE107" s="66" t="s">
        <v>65</v>
      </c>
      <c r="AF107" s="67"/>
      <c r="AG107" s="67"/>
      <c r="AH107" s="67"/>
      <c r="AI107" s="67"/>
      <c r="AJ107" s="67"/>
      <c r="AK107" s="67"/>
      <c r="AL107" s="67"/>
      <c r="AM107" s="67"/>
      <c r="AN107" s="68"/>
      <c r="AO107" s="63">
        <v>100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>
        <v>100</v>
      </c>
      <c r="BF107" s="63"/>
      <c r="BG107" s="63"/>
      <c r="BH107" s="63"/>
      <c r="BI107" s="63"/>
      <c r="BJ107" s="63"/>
      <c r="BK107" s="63"/>
      <c r="BL107" s="63"/>
    </row>
    <row r="108" spans="1:73" ht="15.75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</row>
    <row r="109" spans="1:73" ht="39" customHeight="1" x14ac:dyDescent="0.25">
      <c r="A109" s="160" t="s">
        <v>75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41"/>
      <c r="AO109" s="144" t="s">
        <v>74</v>
      </c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36"/>
      <c r="BI109" s="36"/>
      <c r="BJ109" s="36"/>
      <c r="BK109" s="36"/>
      <c r="BL109" s="36"/>
    </row>
    <row r="110" spans="1:73" ht="14.25" customHeight="1" x14ac:dyDescent="0.2">
      <c r="W110" s="142" t="s">
        <v>5</v>
      </c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29"/>
      <c r="AO110" s="157" t="s">
        <v>70</v>
      </c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</row>
    <row r="111" spans="1:73" ht="15.75" customHeight="1" x14ac:dyDescent="0.2">
      <c r="A111" s="158" t="s">
        <v>3</v>
      </c>
      <c r="B111" s="158"/>
      <c r="C111" s="158"/>
      <c r="D111" s="158"/>
      <c r="E111" s="158"/>
      <c r="F111" s="158"/>
    </row>
    <row r="112" spans="1:73" ht="18" customHeight="1" x14ac:dyDescent="0.25">
      <c r="A112" s="159" t="s">
        <v>58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8"/>
    </row>
    <row r="113" spans="1:59" x14ac:dyDescent="0.2">
      <c r="A113" s="46" t="s">
        <v>34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8"/>
    </row>
    <row r="114" spans="1:59" ht="10.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</row>
    <row r="115" spans="1:59" ht="15.75" customHeight="1" x14ac:dyDescent="0.25">
      <c r="A115" s="155" t="s">
        <v>59</v>
      </c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3"/>
      <c r="AO115" s="144" t="s">
        <v>71</v>
      </c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</row>
    <row r="116" spans="1:59" x14ac:dyDescent="0.2">
      <c r="W116" s="142" t="s">
        <v>5</v>
      </c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29"/>
      <c r="AO116" s="157" t="s">
        <v>70</v>
      </c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</row>
    <row r="117" spans="1:59" ht="17.25" customHeight="1" x14ac:dyDescent="0.2">
      <c r="A117" s="153">
        <f>AO7</f>
        <v>45596</v>
      </c>
      <c r="B117" s="154"/>
      <c r="C117" s="154"/>
      <c r="D117" s="154"/>
      <c r="E117" s="154"/>
      <c r="F117" s="154"/>
      <c r="G117" s="154"/>
      <c r="H117" s="154"/>
    </row>
    <row r="118" spans="1:59" ht="16.5" customHeight="1" x14ac:dyDescent="0.2">
      <c r="A118" s="152" t="s">
        <v>32</v>
      </c>
      <c r="B118" s="152"/>
      <c r="C118" s="152"/>
      <c r="D118" s="152"/>
      <c r="E118" s="152"/>
      <c r="F118" s="152"/>
      <c r="G118" s="152"/>
      <c r="H118" s="152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59" ht="24" customHeight="1" x14ac:dyDescent="0.2">
      <c r="A119" s="28" t="s">
        <v>33</v>
      </c>
      <c r="B119" s="28"/>
      <c r="C119" s="28"/>
      <c r="D119" s="28"/>
      <c r="E119" s="28"/>
      <c r="F119" s="28"/>
      <c r="G119" s="28"/>
      <c r="H119" s="28"/>
    </row>
  </sheetData>
  <mergeCells count="464">
    <mergeCell ref="Z93:AD93"/>
    <mergeCell ref="AE93:AN93"/>
    <mergeCell ref="AE92:AN92"/>
    <mergeCell ref="Z78:AD78"/>
    <mergeCell ref="Z92:AD92"/>
    <mergeCell ref="AE84:AN84"/>
    <mergeCell ref="AE85:AN85"/>
    <mergeCell ref="AE86:AN86"/>
    <mergeCell ref="AE87:AN87"/>
    <mergeCell ref="AE90:AN90"/>
    <mergeCell ref="AE91:AN91"/>
    <mergeCell ref="A107:F107"/>
    <mergeCell ref="G107:Y107"/>
    <mergeCell ref="Z107:AD107"/>
    <mergeCell ref="AE107:AN107"/>
    <mergeCell ref="BE107:BL107"/>
    <mergeCell ref="BE106:BL106"/>
    <mergeCell ref="AO107:AV107"/>
    <mergeCell ref="AE106:AN106"/>
    <mergeCell ref="AW107:BD107"/>
    <mergeCell ref="BE92:BL92"/>
    <mergeCell ref="G92:Y92"/>
    <mergeCell ref="G79:Y79"/>
    <mergeCell ref="A112:V112"/>
    <mergeCell ref="AO106:AV106"/>
    <mergeCell ref="W110:AM110"/>
    <mergeCell ref="AO110:BG110"/>
    <mergeCell ref="A109:V109"/>
    <mergeCell ref="AW106:BD106"/>
    <mergeCell ref="A106:F106"/>
    <mergeCell ref="AW63:BD63"/>
    <mergeCell ref="AO63:AV63"/>
    <mergeCell ref="BE54:BL54"/>
    <mergeCell ref="BE55:BL55"/>
    <mergeCell ref="BE93:BL93"/>
    <mergeCell ref="AO92:AV92"/>
    <mergeCell ref="AW92:BD92"/>
    <mergeCell ref="BE61:BL61"/>
    <mergeCell ref="AW61:BD61"/>
    <mergeCell ref="AO61:AV61"/>
    <mergeCell ref="A111:F111"/>
    <mergeCell ref="Z59:AD59"/>
    <mergeCell ref="A59:F59"/>
    <mergeCell ref="Z58:AD58"/>
    <mergeCell ref="AO59:AV59"/>
    <mergeCell ref="G63:Y63"/>
    <mergeCell ref="A92:F92"/>
    <mergeCell ref="A79:F79"/>
    <mergeCell ref="G106:Y106"/>
    <mergeCell ref="Z106:AD106"/>
    <mergeCell ref="A118:H118"/>
    <mergeCell ref="A117:H117"/>
    <mergeCell ref="A115:V115"/>
    <mergeCell ref="W115:AM115"/>
    <mergeCell ref="AO116:BG116"/>
    <mergeCell ref="BE59:BL59"/>
    <mergeCell ref="BE63:BL63"/>
    <mergeCell ref="A63:F63"/>
    <mergeCell ref="Z63:AD63"/>
    <mergeCell ref="AE63:AN63"/>
    <mergeCell ref="A25:BL25"/>
    <mergeCell ref="A33:BL33"/>
    <mergeCell ref="A61:F61"/>
    <mergeCell ref="Z61:AD61"/>
    <mergeCell ref="AE61:AN61"/>
    <mergeCell ref="A26:BL26"/>
    <mergeCell ref="A28:BL28"/>
    <mergeCell ref="A54:C54"/>
    <mergeCell ref="AO58:AV58"/>
    <mergeCell ref="AE58:AN58"/>
    <mergeCell ref="W116:AM116"/>
    <mergeCell ref="W109:AM109"/>
    <mergeCell ref="G29:BL29"/>
    <mergeCell ref="AO115:BG115"/>
    <mergeCell ref="AO109:BG109"/>
    <mergeCell ref="D47:AB47"/>
    <mergeCell ref="BE58:BL58"/>
    <mergeCell ref="G59:Y59"/>
    <mergeCell ref="AW58:BD58"/>
    <mergeCell ref="A58:F58"/>
    <mergeCell ref="A29:F29"/>
    <mergeCell ref="A31:F31"/>
    <mergeCell ref="A47:C47"/>
    <mergeCell ref="N13:AS13"/>
    <mergeCell ref="AU13:BB13"/>
    <mergeCell ref="B13:L13"/>
    <mergeCell ref="B14:L14"/>
    <mergeCell ref="N14:AS14"/>
    <mergeCell ref="AU14:BB14"/>
    <mergeCell ref="I23:S23"/>
    <mergeCell ref="AO1:BL1"/>
    <mergeCell ref="A49:BL49"/>
    <mergeCell ref="A46:C46"/>
    <mergeCell ref="U22:AD22"/>
    <mergeCell ref="AE22:AR22"/>
    <mergeCell ref="BD22:BL22"/>
    <mergeCell ref="T23:W23"/>
    <mergeCell ref="A23:H23"/>
    <mergeCell ref="B17:L17"/>
    <mergeCell ref="A10:BL10"/>
    <mergeCell ref="A30:F30"/>
    <mergeCell ref="AO3:BL3"/>
    <mergeCell ref="AC46:AJ46"/>
    <mergeCell ref="G58:Y58"/>
    <mergeCell ref="A34:BL34"/>
    <mergeCell ref="G38:BL38"/>
    <mergeCell ref="A36:BL36"/>
    <mergeCell ref="A37:F37"/>
    <mergeCell ref="D46:AB46"/>
    <mergeCell ref="AO7:AU7"/>
    <mergeCell ref="A38:F38"/>
    <mergeCell ref="A45:C45"/>
    <mergeCell ref="A53:C53"/>
    <mergeCell ref="AS43:AZ44"/>
    <mergeCell ref="D43:AB44"/>
    <mergeCell ref="AS45:AZ45"/>
    <mergeCell ref="D45:AB45"/>
    <mergeCell ref="AC45:AJ45"/>
    <mergeCell ref="AK46:AR46"/>
    <mergeCell ref="AS46:AZ46"/>
    <mergeCell ref="AO2:BL2"/>
    <mergeCell ref="AC43:AJ44"/>
    <mergeCell ref="AO6:BF6"/>
    <mergeCell ref="AO4:BL4"/>
    <mergeCell ref="AO5:BL5"/>
    <mergeCell ref="AS42:AZ42"/>
    <mergeCell ref="G37:BL37"/>
    <mergeCell ref="AW7:BF7"/>
    <mergeCell ref="B16:L16"/>
    <mergeCell ref="N16:AS16"/>
    <mergeCell ref="G61:Y61"/>
    <mergeCell ref="AW60:BD60"/>
    <mergeCell ref="BE60:BL60"/>
    <mergeCell ref="AW59:BD59"/>
    <mergeCell ref="AC47:AJ47"/>
    <mergeCell ref="AK47:AR47"/>
    <mergeCell ref="BE53:BL53"/>
    <mergeCell ref="A57:BL57"/>
    <mergeCell ref="A55:C55"/>
    <mergeCell ref="BE51:BL52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AU16:BB16"/>
    <mergeCell ref="AA19:AI19"/>
    <mergeCell ref="A60:F60"/>
    <mergeCell ref="G31:BL31"/>
    <mergeCell ref="A22:T22"/>
    <mergeCell ref="G39:BL39"/>
    <mergeCell ref="A43:C44"/>
    <mergeCell ref="A41:AZ41"/>
    <mergeCell ref="AS22:BC22"/>
    <mergeCell ref="AS47:AZ47"/>
    <mergeCell ref="AR50:AY50"/>
    <mergeCell ref="G60:AV60"/>
    <mergeCell ref="AE59:AN59"/>
    <mergeCell ref="A51:C52"/>
    <mergeCell ref="A39:F39"/>
    <mergeCell ref="N17:AS17"/>
    <mergeCell ref="AU17:BB17"/>
    <mergeCell ref="B19:L19"/>
    <mergeCell ref="N19:Y19"/>
    <mergeCell ref="AK45:AR45"/>
    <mergeCell ref="G30:BL30"/>
    <mergeCell ref="AK43:AR44"/>
    <mergeCell ref="AO54:AV54"/>
    <mergeCell ref="AO55:AV55"/>
    <mergeCell ref="AW51:BD52"/>
    <mergeCell ref="AW53:BD53"/>
    <mergeCell ref="AW54:BD54"/>
    <mergeCell ref="AW55:BD55"/>
    <mergeCell ref="A93:F93"/>
    <mergeCell ref="G93:Y93"/>
    <mergeCell ref="AW93:BD93"/>
    <mergeCell ref="AO93:AV93"/>
    <mergeCell ref="D51:AN52"/>
    <mergeCell ref="D53:AN53"/>
    <mergeCell ref="D54:AN54"/>
    <mergeCell ref="D55:AN55"/>
    <mergeCell ref="AO51:AV52"/>
    <mergeCell ref="AO53:AV53"/>
    <mergeCell ref="A64:F64"/>
    <mergeCell ref="A73:F73"/>
    <mergeCell ref="A74:F74"/>
    <mergeCell ref="A65:F65"/>
    <mergeCell ref="A66:F66"/>
    <mergeCell ref="A67:F67"/>
    <mergeCell ref="A68:F68"/>
    <mergeCell ref="A69:F69"/>
    <mergeCell ref="A70:F70"/>
    <mergeCell ref="A71:F71"/>
    <mergeCell ref="AO89:AV89"/>
    <mergeCell ref="A78:F78"/>
    <mergeCell ref="G78:Y78"/>
    <mergeCell ref="A75:F75"/>
    <mergeCell ref="A76:F76"/>
    <mergeCell ref="A77:F77"/>
    <mergeCell ref="AE81:AN81"/>
    <mergeCell ref="AE82:AN82"/>
    <mergeCell ref="AE83:AN83"/>
    <mergeCell ref="AE78:AN78"/>
    <mergeCell ref="G80:Y80"/>
    <mergeCell ref="A80:F80"/>
    <mergeCell ref="AE80:AN80"/>
    <mergeCell ref="G81:Y81"/>
    <mergeCell ref="G82:Y82"/>
    <mergeCell ref="G83:Y83"/>
    <mergeCell ref="Z79:AD79"/>
    <mergeCell ref="G64:Y64"/>
    <mergeCell ref="G73:Y73"/>
    <mergeCell ref="G74:Y74"/>
    <mergeCell ref="G65:Y65"/>
    <mergeCell ref="G66:Y66"/>
    <mergeCell ref="G67:Y67"/>
    <mergeCell ref="G69:Y69"/>
    <mergeCell ref="G70:Y70"/>
    <mergeCell ref="G71:Y71"/>
    <mergeCell ref="G68:Y68"/>
    <mergeCell ref="Z64:AD64"/>
    <mergeCell ref="Z73:AD73"/>
    <mergeCell ref="Z74:AD74"/>
    <mergeCell ref="Z65:AD65"/>
    <mergeCell ref="Z66:AD66"/>
    <mergeCell ref="Z67:AD67"/>
    <mergeCell ref="Z70:AD70"/>
    <mergeCell ref="Z71:AD71"/>
    <mergeCell ref="Z68:AD68"/>
    <mergeCell ref="AE64:AN64"/>
    <mergeCell ref="AE73:AN73"/>
    <mergeCell ref="AE74:AN74"/>
    <mergeCell ref="AE65:AN65"/>
    <mergeCell ref="AE66:AN66"/>
    <mergeCell ref="AE67:AN67"/>
    <mergeCell ref="G75:Y75"/>
    <mergeCell ref="Z75:AD75"/>
    <mergeCell ref="Z76:AD76"/>
    <mergeCell ref="AE75:AN75"/>
    <mergeCell ref="AE76:AN76"/>
    <mergeCell ref="AE68:AN68"/>
    <mergeCell ref="AE69:AN69"/>
    <mergeCell ref="AE70:AN70"/>
    <mergeCell ref="AE71:AN71"/>
    <mergeCell ref="Z69:AD69"/>
    <mergeCell ref="G77:Y77"/>
    <mergeCell ref="Z77:AD77"/>
    <mergeCell ref="AE77:AN77"/>
    <mergeCell ref="AO77:AV77"/>
    <mergeCell ref="G76:Y76"/>
    <mergeCell ref="AE89:AN89"/>
    <mergeCell ref="G88:Y88"/>
    <mergeCell ref="AO79:AV79"/>
    <mergeCell ref="AO78:AV78"/>
    <mergeCell ref="AE79:AN79"/>
    <mergeCell ref="BE76:BL76"/>
    <mergeCell ref="BE77:BL77"/>
    <mergeCell ref="AE88:AN88"/>
    <mergeCell ref="AW79:BD79"/>
    <mergeCell ref="AW78:BD78"/>
    <mergeCell ref="BE78:BL78"/>
    <mergeCell ref="BE79:BL79"/>
    <mergeCell ref="AO84:AV84"/>
    <mergeCell ref="AO85:AV85"/>
    <mergeCell ref="AW77:BD77"/>
    <mergeCell ref="BE68:BL68"/>
    <mergeCell ref="BE69:BL69"/>
    <mergeCell ref="AO64:AV64"/>
    <mergeCell ref="BE70:BL70"/>
    <mergeCell ref="BE71:BL71"/>
    <mergeCell ref="BE75:BL75"/>
    <mergeCell ref="AW64:BD64"/>
    <mergeCell ref="AW70:BD70"/>
    <mergeCell ref="AO71:AV71"/>
    <mergeCell ref="AW75:BD75"/>
    <mergeCell ref="AO76:AV76"/>
    <mergeCell ref="AO75:AV75"/>
    <mergeCell ref="AO69:AV69"/>
    <mergeCell ref="BE64:BL64"/>
    <mergeCell ref="BE73:BL73"/>
    <mergeCell ref="BE74:BL74"/>
    <mergeCell ref="BE65:BL65"/>
    <mergeCell ref="BE66:BL66"/>
    <mergeCell ref="BE67:BL67"/>
    <mergeCell ref="AO73:AV73"/>
    <mergeCell ref="AO65:AV65"/>
    <mergeCell ref="AO66:AV66"/>
    <mergeCell ref="AO67:AV67"/>
    <mergeCell ref="AO68:AV68"/>
    <mergeCell ref="AO70:AV70"/>
    <mergeCell ref="AW73:BD73"/>
    <mergeCell ref="AW74:BD74"/>
    <mergeCell ref="AW65:BD65"/>
    <mergeCell ref="AW66:BD66"/>
    <mergeCell ref="AW67:BD67"/>
    <mergeCell ref="AW71:BD71"/>
    <mergeCell ref="AO80:AV80"/>
    <mergeCell ref="AW76:BD76"/>
    <mergeCell ref="AW68:BD68"/>
    <mergeCell ref="AW69:BD69"/>
    <mergeCell ref="AO74:AV74"/>
    <mergeCell ref="AO81:AV81"/>
    <mergeCell ref="AO82:AV82"/>
    <mergeCell ref="AO83:AV83"/>
    <mergeCell ref="A88:F88"/>
    <mergeCell ref="A89:F89"/>
    <mergeCell ref="A81:F81"/>
    <mergeCell ref="A82:F82"/>
    <mergeCell ref="A83:F83"/>
    <mergeCell ref="A84:F84"/>
    <mergeCell ref="Z84:AD84"/>
    <mergeCell ref="Z85:AD85"/>
    <mergeCell ref="Z86:AD86"/>
    <mergeCell ref="Z87:AD87"/>
    <mergeCell ref="G84:Y84"/>
    <mergeCell ref="G85:Y85"/>
    <mergeCell ref="G86:Y86"/>
    <mergeCell ref="G87:Y87"/>
    <mergeCell ref="AW90:BD90"/>
    <mergeCell ref="G90:Y90"/>
    <mergeCell ref="G91:Y91"/>
    <mergeCell ref="Z90:AD90"/>
    <mergeCell ref="Z91:AD91"/>
    <mergeCell ref="A85:F85"/>
    <mergeCell ref="A86:F86"/>
    <mergeCell ref="A87:F87"/>
    <mergeCell ref="G89:Y89"/>
    <mergeCell ref="AO88:AV88"/>
    <mergeCell ref="AW89:BD89"/>
    <mergeCell ref="AW80:BD80"/>
    <mergeCell ref="AW81:BD81"/>
    <mergeCell ref="AW82:BD82"/>
    <mergeCell ref="AW83:BD83"/>
    <mergeCell ref="AW85:BD85"/>
    <mergeCell ref="AW86:BD86"/>
    <mergeCell ref="AW87:BD87"/>
    <mergeCell ref="BE87:BL87"/>
    <mergeCell ref="BE90:BL90"/>
    <mergeCell ref="BE91:BL91"/>
    <mergeCell ref="AW91:BD91"/>
    <mergeCell ref="AO86:AV86"/>
    <mergeCell ref="AO87:AV87"/>
    <mergeCell ref="AO90:AV90"/>
    <mergeCell ref="AO91:AV91"/>
    <mergeCell ref="BE88:BL88"/>
    <mergeCell ref="AW88:BD88"/>
    <mergeCell ref="AE95:AN95"/>
    <mergeCell ref="AE96:AN96"/>
    <mergeCell ref="Z103:AD103"/>
    <mergeCell ref="BE89:BL89"/>
    <mergeCell ref="BE81:BL81"/>
    <mergeCell ref="BE82:BL82"/>
    <mergeCell ref="BE83:BL83"/>
    <mergeCell ref="BE84:BL84"/>
    <mergeCell ref="BE85:BL85"/>
    <mergeCell ref="BE86:BL86"/>
    <mergeCell ref="Z104:AD104"/>
    <mergeCell ref="Z98:AD98"/>
    <mergeCell ref="Z105:AD105"/>
    <mergeCell ref="Z80:AD80"/>
    <mergeCell ref="Z81:AD81"/>
    <mergeCell ref="BE80:BL80"/>
    <mergeCell ref="AW84:BD84"/>
    <mergeCell ref="AE102:AN102"/>
    <mergeCell ref="AE103:AN103"/>
    <mergeCell ref="AE94:AN94"/>
    <mergeCell ref="Z94:AD94"/>
    <mergeCell ref="Z95:AD95"/>
    <mergeCell ref="Z96:AD96"/>
    <mergeCell ref="Z102:AD102"/>
    <mergeCell ref="Z99:AD99"/>
    <mergeCell ref="Z100:AD100"/>
    <mergeCell ref="Z101:AD101"/>
    <mergeCell ref="AE105:AN105"/>
    <mergeCell ref="G102:Y102"/>
    <mergeCell ref="G103:Y103"/>
    <mergeCell ref="G94:Y94"/>
    <mergeCell ref="G95:Y95"/>
    <mergeCell ref="G96:Y96"/>
    <mergeCell ref="G97:Y97"/>
    <mergeCell ref="G98:Y98"/>
    <mergeCell ref="G99:Y99"/>
    <mergeCell ref="AE98:AN98"/>
    <mergeCell ref="A97:F97"/>
    <mergeCell ref="AE97:AN97"/>
    <mergeCell ref="Z97:AD97"/>
    <mergeCell ref="Z82:AD82"/>
    <mergeCell ref="Z83:AD83"/>
    <mergeCell ref="A98:F98"/>
    <mergeCell ref="Z88:AD88"/>
    <mergeCell ref="Z89:AD89"/>
    <mergeCell ref="A90:F90"/>
    <mergeCell ref="A91:F91"/>
    <mergeCell ref="AW62:BD62"/>
    <mergeCell ref="BE62:BL62"/>
    <mergeCell ref="A102:F102"/>
    <mergeCell ref="A103:F103"/>
    <mergeCell ref="A94:F94"/>
    <mergeCell ref="AO102:AV102"/>
    <mergeCell ref="AO103:AV103"/>
    <mergeCell ref="AO94:AV94"/>
    <mergeCell ref="A62:F62"/>
    <mergeCell ref="G62:Y62"/>
    <mergeCell ref="G105:Y105"/>
    <mergeCell ref="A105:F105"/>
    <mergeCell ref="G101:Y101"/>
    <mergeCell ref="G104:Y104"/>
    <mergeCell ref="G100:Y100"/>
    <mergeCell ref="AO62:AV62"/>
    <mergeCell ref="Z62:AD62"/>
    <mergeCell ref="AE62:AN62"/>
    <mergeCell ref="A95:F95"/>
    <mergeCell ref="A96:F96"/>
    <mergeCell ref="AO99:AV99"/>
    <mergeCell ref="AO100:AV100"/>
    <mergeCell ref="A99:F99"/>
    <mergeCell ref="A100:F100"/>
    <mergeCell ref="A101:F101"/>
    <mergeCell ref="A104:F104"/>
    <mergeCell ref="AE99:AN99"/>
    <mergeCell ref="AE100:AN100"/>
    <mergeCell ref="AE101:AN101"/>
    <mergeCell ref="AE104:AN104"/>
    <mergeCell ref="AW96:BD96"/>
    <mergeCell ref="AW97:BD97"/>
    <mergeCell ref="AW98:BD98"/>
    <mergeCell ref="AO95:AV95"/>
    <mergeCell ref="AO96:AV96"/>
    <mergeCell ref="AO97:AV97"/>
    <mergeCell ref="AO98:AV98"/>
    <mergeCell ref="BE94:BL94"/>
    <mergeCell ref="BE95:BL95"/>
    <mergeCell ref="BE96:BL96"/>
    <mergeCell ref="AO101:AV101"/>
    <mergeCell ref="AO104:AV104"/>
    <mergeCell ref="AO105:AV105"/>
    <mergeCell ref="AW102:BD102"/>
    <mergeCell ref="AW103:BD103"/>
    <mergeCell ref="AW94:BD94"/>
    <mergeCell ref="AW95:BD95"/>
    <mergeCell ref="AW99:BD99"/>
    <mergeCell ref="AW100:BD100"/>
    <mergeCell ref="AW101:BD101"/>
    <mergeCell ref="AW104:BD104"/>
    <mergeCell ref="AW105:BD105"/>
    <mergeCell ref="BE102:BL102"/>
    <mergeCell ref="BE105:BL105"/>
    <mergeCell ref="BE103:BL103"/>
    <mergeCell ref="BE97:BL97"/>
    <mergeCell ref="BE98:BL98"/>
    <mergeCell ref="BE99:BL99"/>
    <mergeCell ref="BE100:BL100"/>
    <mergeCell ref="BE101:BL101"/>
    <mergeCell ref="BE104:BL104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107 G66:G71 G74 G76:G77">
    <cfRule type="cellIs" dxfId="11" priority="15" stopIfTrue="1" operator="equal">
      <formula>$G65</formula>
    </cfRule>
  </conditionalFormatting>
  <conditionalFormatting sqref="D47:I47">
    <cfRule type="cellIs" dxfId="10" priority="16" stopIfTrue="1" operator="equal">
      <formula>$D46</formula>
    </cfRule>
  </conditionalFormatting>
  <conditionalFormatting sqref="A61:F107">
    <cfRule type="cellIs" dxfId="9" priority="17" stopIfTrue="1" operator="equal">
      <formula>0</formula>
    </cfRule>
  </conditionalFormatting>
  <conditionalFormatting sqref="G106:L106 G92:L92 G78:L78 G72 G75:G76 D46 G61:L62">
    <cfRule type="cellIs" dxfId="8" priority="18" stopIfTrue="1" operator="equal">
      <formula>#REF!</formula>
    </cfRule>
  </conditionalFormatting>
  <conditionalFormatting sqref="G79:G91 G64:G76 G93:G105">
    <cfRule type="cellIs" dxfId="7" priority="20" stopIfTrue="1" operator="equal">
      <formula>#REF!</formula>
    </cfRule>
  </conditionalFormatting>
  <conditionalFormatting sqref="G64">
    <cfRule type="cellIs" dxfId="6" priority="26" stopIfTrue="1" operator="equal">
      <formula>$G63</formula>
    </cfRule>
  </conditionalFormatting>
  <conditionalFormatting sqref="G63">
    <cfRule type="cellIs" dxfId="5" priority="27" stopIfTrue="1" operator="equal">
      <formula>$G61</formula>
    </cfRule>
  </conditionalFormatting>
  <conditionalFormatting sqref="G62">
    <cfRule type="cellIs" dxfId="4" priority="2" stopIfTrue="1" operator="equal">
      <formula>$G60</formula>
    </cfRule>
  </conditionalFormatting>
  <conditionalFormatting sqref="G73">
    <cfRule type="cellIs" dxfId="3" priority="31" stopIfTrue="1" operator="equal">
      <formula>$G64</formula>
    </cfRule>
  </conditionalFormatting>
  <conditionalFormatting sqref="G65">
    <cfRule type="cellIs" dxfId="2" priority="34" stopIfTrue="1" operator="equal">
      <formula>$G74</formula>
    </cfRule>
  </conditionalFormatting>
  <conditionalFormatting sqref="G72">
    <cfRule type="cellIs" dxfId="1" priority="35" stopIfTrue="1" operator="equal">
      <formula>$G76</formula>
    </cfRule>
  </conditionalFormatting>
  <conditionalFormatting sqref="G72">
    <cfRule type="cellIs" dxfId="0" priority="52" stopIfTrue="1" operator="equal">
      <formula>$G75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3" manualBreakCount="3">
    <brk id="39" max="63" man="1"/>
    <brk id="76" max="63" man="1"/>
    <brk id="10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2024-10-30T13:33:00Z</cp:lastPrinted>
  <dcterms:created xsi:type="dcterms:W3CDTF">2016-08-15T09:54:21Z</dcterms:created>
  <dcterms:modified xsi:type="dcterms:W3CDTF">2024-11-05T07:58:48Z</dcterms:modified>
</cp:coreProperties>
</file>