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травень\1205\Паспорти освіта\"/>
    </mc:Choice>
  </mc:AlternateContent>
  <bookViews>
    <workbookView xWindow="435" yWindow="75" windowWidth="25245" windowHeight="9615"/>
  </bookViews>
  <sheets>
    <sheet name="0611021" sheetId="1" r:id="rId1"/>
  </sheets>
  <definedNames>
    <definedName name="_xlnm.Print_Area" localSheetId="0">'0611021'!$A$1:$L$111</definedName>
  </definedNames>
  <calcPr calcId="152511"/>
</workbook>
</file>

<file path=xl/calcChain.xml><?xml version="1.0" encoding="utf-8"?>
<calcChain xmlns="http://schemas.openxmlformats.org/spreadsheetml/2006/main">
  <c r="P104" i="1" l="1"/>
  <c r="P105" i="1" s="1"/>
  <c r="J103" i="1"/>
  <c r="J102" i="1"/>
  <c r="J101" i="1"/>
  <c r="J100" i="1"/>
  <c r="J99" i="1"/>
  <c r="J98" i="1"/>
  <c r="J97" i="1"/>
  <c r="J95" i="1"/>
  <c r="H94" i="1"/>
  <c r="J94" i="1" s="1"/>
  <c r="F92" i="1"/>
  <c r="J92" i="1" s="1"/>
  <c r="F91" i="1"/>
  <c r="J91" i="1" s="1"/>
  <c r="F90" i="1"/>
  <c r="J90" i="1" s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F59" i="1"/>
  <c r="H59" i="1" s="1"/>
  <c r="H58" i="1"/>
  <c r="F57" i="1"/>
  <c r="H93" i="1" s="1"/>
  <c r="J93" i="1" s="1"/>
  <c r="D56" i="1"/>
  <c r="H56" i="1" s="1"/>
  <c r="F55" i="1"/>
  <c r="D55" i="1"/>
  <c r="F60" i="1" l="1"/>
  <c r="H88" i="1" s="1"/>
  <c r="H89" i="1"/>
  <c r="F66" i="1"/>
  <c r="H55" i="1"/>
  <c r="H57" i="1"/>
  <c r="D60" i="1"/>
  <c r="H60" i="1" l="1"/>
  <c r="D66" i="1"/>
  <c r="D67" i="1" s="1"/>
  <c r="F89" i="1" s="1"/>
  <c r="J89" i="1" s="1"/>
  <c r="F88" i="1"/>
  <c r="J88" i="1" s="1"/>
  <c r="F67" i="1"/>
  <c r="H66" i="1"/>
  <c r="H67" i="1" s="1"/>
</calcChain>
</file>

<file path=xl/sharedStrings.xml><?xml version="1.0" encoding="utf-8"?>
<sst xmlns="http://schemas.openxmlformats.org/spreadsheetml/2006/main" count="184" uniqueCount="128">
  <si>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</si>
  <si>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</si>
  <si>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</si>
  <si>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</si>
  <si>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</si>
  <si>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</si>
  <si>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</si>
  <si>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</si>
  <si>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</si>
  <si>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</si>
  <si>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</si>
  <si>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</si>
  <si>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</si>
  <si>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- 594 430 431,07 гривень, у тому числі загального фонду — 490 745 453,45 гривень та спеціального фонду — 103 684 977,62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</si>
  <si>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</si>
  <si>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</si>
  <si>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</si>
  <si>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</si>
  <si>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</si>
  <si>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</si>
  <si>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19.11.2024 року № 4059-IX  "Про Державний бюджет України на 2025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</si>
  <si>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</si>
  <si>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</si>
  <si>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</si>
  <si>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</si>
  <si>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</si>
  <si>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</si>
  <si>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</si>
  <si>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</si>
  <si>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</si>
  <si>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</si>
  <si>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</si>
  <si>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</si>
  <si>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</si>
  <si>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</si>
  <si>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</si>
  <si>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</si>
  <si>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</si>
  <si>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</si>
  <si>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</si>
  <si>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</si>
  <si>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</si>
  <si>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</si>
  <si>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23.01.2025 року № 4 "Про внесення змін до бюджету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</si>
  <si>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</si>
  <si>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Протокол від 25.04.2025 року № 105 засідання постійної комісії з питань планування, бюджету, фінансів та децентралізації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</si>
  <si>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</si>
  <si>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</si>
  <si>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</si>
  <si>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</si>
  <si>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</si>
  <si>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</si>
  <si>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</si>
  <si>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</si>
  <si>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</si>
  <si>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</si>
  <si>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</si>
  <si>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</si>
  <si>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</si>
  <si>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</si>
  <si>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</si>
  <si>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</si>
  <si>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</si>
  <si>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</si>
  <si>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</si>
  <si>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</si>
  <si>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</si>
  <si>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</si>
  <si>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</si>
  <si>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</si>
  <si>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</si>
  <si>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</si>
  <si>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</si>
  <si>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</si>
  <si>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</si>
  <si>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</si>
  <si>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</si>
  <si>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</si>
  <si>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</si>
  <si>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</si>
  <si>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</si>
  <si>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</si>
  <si>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</si>
  <si>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</si>
  <si>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</si>
  <si>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</si>
  <si>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</si>
  <si>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</t>
  </si>
  <si>
    <t>Планова кількість днів харчування учнів</t>
  </si>
  <si>
    <t>Розрахунок</t>
  </si>
  <si>
    <t>Вартість харчування учнів пільгової категорії</t>
  </si>
  <si>
    <t>грн</t>
  </si>
  <si>
    <t>Кількість закладів, в яких буде проведений капітальний ремонт</t>
  </si>
  <si>
    <t>Рішення сесії від 11.12.24 року № 9</t>
  </si>
  <si>
    <t>Кількість закладів, в яких буде проведена реконструкція</t>
  </si>
  <si>
    <t>Рішення сесії від 27.03.25 року № 6</t>
  </si>
  <si>
    <t xml:space="preserve">Кількість закладів, в яких будуть проведені поточні ремонти </t>
  </si>
  <si>
    <t>Рішення сесії від 11.12.24 року № 9; рішення сесії від 27.03.25 року № 6</t>
  </si>
  <si>
    <t>ефективності</t>
  </si>
  <si>
    <t>Середні витрати на одного учня</t>
  </si>
  <si>
    <t>Середні витрати на утримання одного класу</t>
  </si>
  <si>
    <t>Середня наповнюваність класів</t>
  </si>
  <si>
    <t>Кількість учнів на одного педагогічного працівника</t>
  </si>
  <si>
    <t>Діто-дні відвідування</t>
  </si>
  <si>
    <t>днів</t>
  </si>
  <si>
    <t xml:space="preserve">Середні витрати на проведення капітального ремонту одного навчального закладу загальної середньої освіти </t>
  </si>
  <si>
    <t>Середні витрати на проведення реконструкції одного закладу загальної середньої освіти</t>
  </si>
  <si>
    <t xml:space="preserve">Середні витрати на проведення поточних ремонтів одного закладу загальної середньої освіти </t>
  </si>
  <si>
    <t>якості</t>
  </si>
  <si>
    <t>Відсоток охоплення дітей шкільного віку загальною середньою освітою</t>
  </si>
  <si>
    <t>%</t>
  </si>
  <si>
    <t>Кількість учнів, які закінчили школу</t>
  </si>
  <si>
    <t>Звітність</t>
  </si>
  <si>
    <t>золота медаль</t>
  </si>
  <si>
    <t>срібна медаль</t>
  </si>
  <si>
    <t>Динаміка збільшення чисельності учнів відповідно до фактичного показника попереднього року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</si>
  <si>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</si>
  <si>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</si>
  <si>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</si>
  <si>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</si>
  <si>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</si>
  <si>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</si>
  <si>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</si>
  <si>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</si>
  <si>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</si>
  <si>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</si>
  <si>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</si>
  <si>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8 травня 2025 року № 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</si>
</sst>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7" fontId="9" fillId="0" borderId="3" xfId="1" applyNumberFormat="1" applyFont="1" applyFill="1" applyBorder="1" applyAlignment="1">
      <alignment horizontal="center" vertical="center" wrapText="1"/>
    </xf>
    <xf numFmtId="167" fontId="9" fillId="0" borderId="5" xfId="1" applyNumberFormat="1" applyFont="1" applyFill="1" applyBorder="1" applyAlignment="1">
      <alignment horizontal="center" vertical="center" wrapText="1"/>
    </xf>
    <xf numFmtId="167" fontId="9" fillId="0" borderId="3" xfId="1" applyNumberFormat="1" applyFont="1" applyFill="1" applyBorder="1" applyAlignment="1">
      <alignment horizontal="center" vertical="center" wrapText="1" shrinkToFit="1"/>
    </xf>
    <xf numFmtId="167" fontId="9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5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65" fontId="18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5" fillId="0" borderId="0" xfId="1" applyFont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X111"/>
  <sheetViews>
    <sheetView tabSelected="1" view="pageBreakPreview" zoomScale="70" zoomScaleNormal="70" zoomScaleSheetLayoutView="70" workbookViewId="0">
      <selection activeCell="B2" sqref="B2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32" t="s">
        <v>0</v>
      </c>
      <c r="I1" s="133"/>
      <c r="J1" s="133"/>
      <c r="K1" s="133"/>
      <c r="L1" s="133"/>
    </row>
    <row r="2" spans="1:23" ht="118.9" customHeight="1" x14ac:dyDescent="0.2">
      <c r="B2" s="2"/>
      <c r="C2" s="2"/>
      <c r="D2" s="2"/>
      <c r="E2" s="2"/>
      <c r="F2" s="2"/>
      <c r="G2" s="4"/>
      <c r="H2" s="112" t="s">
        <v>127</v>
      </c>
      <c r="I2" s="112"/>
      <c r="J2" s="112"/>
      <c r="K2" s="112"/>
      <c r="L2" s="112"/>
    </row>
    <row r="3" spans="1:23" ht="42.75" customHeight="1" x14ac:dyDescent="0.2">
      <c r="A3" s="134" t="s">
        <v>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23" ht="103.9" customHeight="1" x14ac:dyDescent="0.2">
      <c r="A4" s="5" t="s">
        <v>2</v>
      </c>
      <c r="B4" s="130" t="s">
        <v>3</v>
      </c>
      <c r="C4" s="130"/>
      <c r="D4" s="130"/>
      <c r="E4" s="130"/>
      <c r="F4" s="130"/>
      <c r="G4" s="58" t="s">
        <v>4</v>
      </c>
      <c r="H4" s="58"/>
      <c r="I4" s="58"/>
      <c r="J4" s="58"/>
      <c r="K4" s="58"/>
    </row>
    <row r="5" spans="1:23" ht="86.25" customHeight="1" x14ac:dyDescent="0.2">
      <c r="A5" s="4" t="s">
        <v>5</v>
      </c>
      <c r="B5" s="58" t="s">
        <v>6</v>
      </c>
      <c r="C5" s="130"/>
      <c r="D5" s="130"/>
      <c r="E5" s="130"/>
      <c r="F5" s="130"/>
      <c r="G5" s="130" t="s">
        <v>7</v>
      </c>
      <c r="H5" s="130"/>
      <c r="I5" s="130"/>
      <c r="J5" s="130"/>
      <c r="K5" s="130"/>
    </row>
    <row r="6" spans="1:23" ht="126.2" customHeight="1" x14ac:dyDescent="0.2">
      <c r="A6" s="4" t="s">
        <v>8</v>
      </c>
      <c r="B6" s="58" t="s">
        <v>9</v>
      </c>
      <c r="C6" s="130"/>
      <c r="D6" s="6" t="s">
        <v>10</v>
      </c>
      <c r="E6" s="131" t="s">
        <v>11</v>
      </c>
      <c r="F6" s="58"/>
      <c r="G6" s="58" t="s">
        <v>12</v>
      </c>
      <c r="H6" s="130"/>
      <c r="I6" s="130"/>
      <c r="J6" s="130"/>
      <c r="K6" s="130"/>
    </row>
    <row r="7" spans="1:23" s="7" customFormat="1" ht="25.15" customHeight="1" x14ac:dyDescent="0.2">
      <c r="A7" s="112" t="s">
        <v>13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M7" s="8"/>
      <c r="N7" s="8"/>
      <c r="O7" s="8"/>
      <c r="P7" s="8"/>
      <c r="Q7" s="8"/>
    </row>
    <row r="8" spans="1:23" ht="18" customHeight="1" x14ac:dyDescent="0.2">
      <c r="A8" s="132" t="s">
        <v>14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</row>
    <row r="9" spans="1:23" ht="21.75" customHeight="1" x14ac:dyDescent="0.2">
      <c r="A9" s="123" t="s">
        <v>15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</row>
    <row r="10" spans="1:23" ht="21.2" customHeight="1" x14ac:dyDescent="0.2">
      <c r="A10" s="123" t="s">
        <v>16</v>
      </c>
      <c r="B10" s="123"/>
      <c r="C10" s="123"/>
      <c r="D10" s="123"/>
      <c r="E10" s="123"/>
      <c r="F10" s="123"/>
      <c r="G10" s="123"/>
      <c r="H10" s="123"/>
      <c r="I10" s="123"/>
      <c r="J10" s="9"/>
      <c r="K10" s="9"/>
    </row>
    <row r="11" spans="1:23" ht="25.5" customHeight="1" x14ac:dyDescent="0.2">
      <c r="A11" s="123" t="s">
        <v>17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23" ht="25.5" customHeight="1" x14ac:dyDescent="0.2">
      <c r="A12" s="123" t="s">
        <v>18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23" ht="25.5" customHeight="1" x14ac:dyDescent="0.2">
      <c r="A13" s="123" t="s">
        <v>19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23" ht="25.5" customHeight="1" x14ac:dyDescent="0.2">
      <c r="A14" s="126" t="s">
        <v>20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</row>
    <row r="15" spans="1:23" ht="25.5" customHeight="1" x14ac:dyDescent="0.2">
      <c r="A15" s="126" t="s">
        <v>21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126" t="s">
        <v>22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123" t="s">
        <v>23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</row>
    <row r="18" spans="1:11" ht="23.45" customHeight="1" x14ac:dyDescent="0.2">
      <c r="A18" s="123" t="s">
        <v>24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</row>
    <row r="19" spans="1:11" ht="27.95" customHeight="1" x14ac:dyDescent="0.2">
      <c r="A19" s="123" t="s">
        <v>25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</row>
    <row r="20" spans="1:11" ht="24.4" customHeight="1" x14ac:dyDescent="0.2">
      <c r="A20" s="123" t="s">
        <v>26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</row>
    <row r="21" spans="1:11" ht="24.4" customHeight="1" x14ac:dyDescent="0.2">
      <c r="A21" s="123" t="s">
        <v>27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</row>
    <row r="22" spans="1:11" ht="24.4" customHeight="1" x14ac:dyDescent="0.2">
      <c r="A22" s="123" t="s">
        <v>28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3" spans="1:11" ht="24.4" customHeight="1" x14ac:dyDescent="0.2">
      <c r="A23" s="123" t="s">
        <v>29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  <row r="24" spans="1:11" ht="26.45" customHeight="1" x14ac:dyDescent="0.2">
      <c r="A24" s="126" t="s">
        <v>30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</row>
    <row r="25" spans="1:11" ht="20.25" customHeight="1" x14ac:dyDescent="0.2">
      <c r="A25" s="126" t="s">
        <v>31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0"/>
    </row>
    <row r="26" spans="1:11" ht="39.75" customHeight="1" x14ac:dyDescent="0.2">
      <c r="A26" s="123" t="s">
        <v>32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 ht="27" customHeight="1" x14ac:dyDescent="0.2">
      <c r="A27" s="126" t="s">
        <v>33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</row>
    <row r="28" spans="1:11" ht="34.5" customHeight="1" x14ac:dyDescent="0.2">
      <c r="A28" s="123" t="s">
        <v>34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</row>
    <row r="29" spans="1:11" ht="24.4" customHeight="1" x14ac:dyDescent="0.2">
      <c r="A29" s="123" t="s">
        <v>35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spans="1:11" ht="22.7" customHeight="1" x14ac:dyDescent="0.2">
      <c r="A30" s="123" t="s">
        <v>36</v>
      </c>
      <c r="B30" s="123"/>
      <c r="C30" s="123"/>
      <c r="D30" s="123"/>
      <c r="E30" s="123"/>
      <c r="F30" s="123"/>
      <c r="G30" s="123"/>
      <c r="H30" s="123"/>
      <c r="I30" s="123"/>
      <c r="J30" s="123"/>
      <c r="K30" s="9"/>
    </row>
    <row r="31" spans="1:11" ht="22.7" customHeight="1" x14ac:dyDescent="0.2">
      <c r="A31" s="126" t="s">
        <v>37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spans="1:11" ht="26.45" customHeight="1" x14ac:dyDescent="0.2">
      <c r="A32" s="123" t="s">
        <v>38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spans="1:11" s="11" customFormat="1" ht="38.85" customHeight="1" x14ac:dyDescent="0.2">
      <c r="A33" s="123" t="s">
        <v>39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</row>
    <row r="34" spans="1:11" ht="36.75" customHeight="1" x14ac:dyDescent="0.2">
      <c r="A34" s="126" t="s">
        <v>40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spans="1:11" ht="22.9" customHeight="1" x14ac:dyDescent="0.2">
      <c r="A35" s="126" t="s">
        <v>41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spans="1:11" ht="22.9" customHeight="1" x14ac:dyDescent="0.2">
      <c r="A36" s="126" t="s">
        <v>42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spans="1:11" ht="22.9" customHeight="1" x14ac:dyDescent="0.2">
      <c r="A37" s="126" t="s">
        <v>43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pans="1:11" ht="22.9" customHeight="1" x14ac:dyDescent="0.2">
      <c r="A38" s="127" t="s">
        <v>44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</row>
    <row r="39" spans="1:11" ht="22.9" customHeight="1" x14ac:dyDescent="0.2">
      <c r="A39" s="122" t="s">
        <v>45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1:11" ht="25.9" customHeight="1" x14ac:dyDescent="0.2">
      <c r="A40" s="123" t="s">
        <v>46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spans="1:11" ht="9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14.25" customHeight="1" x14ac:dyDescent="0.2">
      <c r="A42" s="12" t="s">
        <v>47</v>
      </c>
      <c r="B42" s="106" t="s">
        <v>48</v>
      </c>
      <c r="C42" s="106"/>
      <c r="D42" s="106"/>
      <c r="E42" s="106"/>
      <c r="F42" s="106"/>
      <c r="G42" s="106"/>
      <c r="H42" s="106"/>
      <c r="I42" s="13"/>
      <c r="J42" s="13"/>
      <c r="K42" s="13"/>
    </row>
    <row r="43" spans="1:11" ht="44.1" customHeight="1" x14ac:dyDescent="0.2">
      <c r="A43" s="14">
        <v>1</v>
      </c>
      <c r="B43" s="59" t="s">
        <v>49</v>
      </c>
      <c r="C43" s="59"/>
      <c r="D43" s="59"/>
      <c r="E43" s="59"/>
      <c r="F43" s="59"/>
      <c r="G43" s="59"/>
      <c r="H43" s="59"/>
      <c r="I43" s="13"/>
      <c r="J43" s="13"/>
      <c r="K43" s="13"/>
    </row>
    <row r="44" spans="1:11" ht="7.5" customHeight="1" x14ac:dyDescent="0.2">
      <c r="A44" s="15"/>
      <c r="B44" s="5"/>
      <c r="C44" s="5"/>
      <c r="D44" s="5"/>
      <c r="E44" s="5"/>
      <c r="F44" s="5"/>
      <c r="G44" s="5"/>
      <c r="H44" s="5"/>
      <c r="I44" s="13"/>
      <c r="J44" s="13"/>
      <c r="K44" s="13"/>
    </row>
    <row r="45" spans="1:11" ht="25.9" customHeight="1" x14ac:dyDescent="0.2">
      <c r="A45" s="124" t="s">
        <v>50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</row>
    <row r="46" spans="1:11" ht="6.2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 ht="21.75" customHeight="1" x14ac:dyDescent="0.2">
      <c r="A47" s="112" t="s">
        <v>51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</row>
    <row r="48" spans="1:11" ht="7.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24" ht="17.45" customHeight="1" x14ac:dyDescent="0.2">
      <c r="A49" s="12" t="s">
        <v>47</v>
      </c>
      <c r="B49" s="106" t="s">
        <v>52</v>
      </c>
      <c r="C49" s="106"/>
      <c r="D49" s="106"/>
      <c r="E49" s="106"/>
      <c r="F49" s="106"/>
      <c r="G49" s="106"/>
      <c r="H49" s="106"/>
      <c r="I49" s="13"/>
      <c r="J49" s="13"/>
      <c r="K49" s="13"/>
    </row>
    <row r="50" spans="1:24" ht="19.149999999999999" customHeight="1" x14ac:dyDescent="0.2">
      <c r="A50" s="16">
        <v>1</v>
      </c>
      <c r="B50" s="90" t="s">
        <v>53</v>
      </c>
      <c r="C50" s="113"/>
      <c r="D50" s="113"/>
      <c r="E50" s="113"/>
      <c r="F50" s="113"/>
      <c r="G50" s="113"/>
      <c r="H50" s="91"/>
      <c r="I50" s="13"/>
      <c r="J50" s="13"/>
      <c r="K50" s="13"/>
    </row>
    <row r="51" spans="1:24" ht="23.25" customHeight="1" x14ac:dyDescent="0.2">
      <c r="A51" s="112" t="s">
        <v>54</v>
      </c>
      <c r="B51" s="112"/>
      <c r="C51" s="112"/>
      <c r="D51" s="112"/>
      <c r="E51" s="112"/>
      <c r="F51" s="112"/>
      <c r="G51" s="112"/>
      <c r="H51" s="112"/>
      <c r="I51" s="13"/>
      <c r="J51" s="13"/>
      <c r="K51" s="13"/>
    </row>
    <row r="52" spans="1:24" ht="15.75" customHeight="1" x14ac:dyDescent="0.2">
      <c r="A52" s="115" t="s">
        <v>55</v>
      </c>
      <c r="B52" s="115"/>
      <c r="C52" s="115"/>
      <c r="D52" s="115"/>
      <c r="E52" s="115"/>
      <c r="F52" s="115"/>
      <c r="G52" s="115"/>
      <c r="H52" s="115"/>
      <c r="I52" s="115"/>
      <c r="J52" s="4"/>
      <c r="K52" s="4"/>
    </row>
    <row r="53" spans="1:24" s="19" customFormat="1" ht="20.45" customHeight="1" x14ac:dyDescent="0.2">
      <c r="A53" s="17" t="s">
        <v>47</v>
      </c>
      <c r="B53" s="106" t="s">
        <v>56</v>
      </c>
      <c r="C53" s="106"/>
      <c r="D53" s="106" t="s">
        <v>57</v>
      </c>
      <c r="E53" s="106"/>
      <c r="F53" s="106" t="s">
        <v>58</v>
      </c>
      <c r="G53" s="106"/>
      <c r="H53" s="106" t="s">
        <v>59</v>
      </c>
      <c r="I53" s="106"/>
      <c r="J53" s="18"/>
      <c r="K53" s="6"/>
      <c r="S53" s="120"/>
      <c r="T53" s="120"/>
      <c r="U53" s="120"/>
      <c r="V53" s="120"/>
    </row>
    <row r="54" spans="1:24" ht="15" customHeight="1" x14ac:dyDescent="0.2">
      <c r="A54" s="20">
        <v>1</v>
      </c>
      <c r="B54" s="107">
        <v>2</v>
      </c>
      <c r="C54" s="107"/>
      <c r="D54" s="107">
        <v>3</v>
      </c>
      <c r="E54" s="107"/>
      <c r="F54" s="107">
        <v>4</v>
      </c>
      <c r="G54" s="107"/>
      <c r="H54" s="107">
        <v>6</v>
      </c>
      <c r="I54" s="107"/>
      <c r="J54" s="21"/>
      <c r="K54" s="13"/>
      <c r="S54" s="121"/>
      <c r="T54" s="121"/>
      <c r="U54" s="121"/>
      <c r="V54" s="121"/>
    </row>
    <row r="55" spans="1:24" ht="25.9" customHeight="1" x14ac:dyDescent="0.2">
      <c r="A55" s="22">
        <v>1</v>
      </c>
      <c r="B55" s="59" t="s">
        <v>60</v>
      </c>
      <c r="C55" s="59"/>
      <c r="D55" s="111">
        <f>425144038+1872485.73</f>
        <v>427016523.73000002</v>
      </c>
      <c r="E55" s="111"/>
      <c r="F55" s="118">
        <f>59658000+35000</f>
        <v>59693000</v>
      </c>
      <c r="G55" s="118"/>
      <c r="H55" s="111">
        <f t="shared" ref="H55:H59" si="0">D55+F55</f>
        <v>486709523.73000002</v>
      </c>
      <c r="I55" s="111"/>
      <c r="J55" s="23"/>
      <c r="K55" s="13"/>
      <c r="S55" s="116"/>
      <c r="T55" s="116"/>
      <c r="U55" s="116"/>
      <c r="V55" s="116"/>
    </row>
    <row r="56" spans="1:24" ht="24.4" customHeight="1" x14ac:dyDescent="0.2">
      <c r="A56" s="22">
        <v>2</v>
      </c>
      <c r="B56" s="59" t="s">
        <v>61</v>
      </c>
      <c r="C56" s="59"/>
      <c r="D56" s="111">
        <f>69800000-6071070.28</f>
        <v>63728929.719999999</v>
      </c>
      <c r="E56" s="111"/>
      <c r="F56" s="118">
        <v>37756320</v>
      </c>
      <c r="G56" s="118"/>
      <c r="H56" s="111">
        <f t="shared" si="0"/>
        <v>101485249.72</v>
      </c>
      <c r="I56" s="111"/>
      <c r="J56" s="23"/>
      <c r="K56" s="13"/>
      <c r="S56" s="116"/>
      <c r="T56" s="116"/>
      <c r="U56" s="116"/>
      <c r="V56" s="116"/>
    </row>
    <row r="57" spans="1:24" ht="18.399999999999999" customHeight="1" x14ac:dyDescent="0.2">
      <c r="A57" s="22">
        <v>3</v>
      </c>
      <c r="B57" s="59" t="s">
        <v>62</v>
      </c>
      <c r="C57" s="59"/>
      <c r="D57" s="118">
        <v>0</v>
      </c>
      <c r="E57" s="118"/>
      <c r="F57" s="118">
        <f>500000+900000</f>
        <v>1400000</v>
      </c>
      <c r="G57" s="118"/>
      <c r="H57" s="111">
        <f t="shared" si="0"/>
        <v>1400000</v>
      </c>
      <c r="I57" s="111"/>
      <c r="J57" s="23"/>
      <c r="K57" s="13"/>
      <c r="M57" s="119"/>
      <c r="N57" s="119"/>
      <c r="O57" s="24"/>
      <c r="S57" s="116"/>
      <c r="T57" s="116"/>
      <c r="U57" s="116"/>
      <c r="V57" s="116"/>
    </row>
    <row r="58" spans="1:24" ht="18.399999999999999" customHeight="1" x14ac:dyDescent="0.2">
      <c r="A58" s="22">
        <v>4</v>
      </c>
      <c r="B58" s="90" t="s">
        <v>63</v>
      </c>
      <c r="C58" s="91"/>
      <c r="D58" s="118">
        <v>0</v>
      </c>
      <c r="E58" s="118"/>
      <c r="F58" s="118">
        <v>193617.62</v>
      </c>
      <c r="G58" s="118"/>
      <c r="H58" s="111">
        <f t="shared" si="0"/>
        <v>193617.62</v>
      </c>
      <c r="I58" s="111"/>
      <c r="J58" s="23"/>
      <c r="K58" s="13"/>
      <c r="M58" s="51"/>
      <c r="N58" s="51"/>
      <c r="O58" s="24"/>
      <c r="S58" s="25"/>
      <c r="T58" s="25"/>
      <c r="U58" s="25"/>
      <c r="V58" s="25"/>
    </row>
    <row r="59" spans="1:24" ht="25.15" customHeight="1" x14ac:dyDescent="0.2">
      <c r="A59" s="22">
        <v>5</v>
      </c>
      <c r="B59" s="59" t="s">
        <v>64</v>
      </c>
      <c r="C59" s="59"/>
      <c r="D59" s="118">
        <v>0</v>
      </c>
      <c r="E59" s="118"/>
      <c r="F59" s="118">
        <f>4461040+216000-35000</f>
        <v>4642040</v>
      </c>
      <c r="G59" s="118"/>
      <c r="H59" s="111">
        <f t="shared" si="0"/>
        <v>4642040</v>
      </c>
      <c r="I59" s="111"/>
      <c r="J59" s="23"/>
      <c r="K59" s="13"/>
      <c r="L59" s="24"/>
      <c r="M59" s="119"/>
      <c r="N59" s="119"/>
      <c r="S59" s="116"/>
      <c r="T59" s="116"/>
      <c r="U59" s="116"/>
      <c r="V59" s="116"/>
      <c r="X59" s="24"/>
    </row>
    <row r="60" spans="1:24" ht="17.649999999999999" customHeight="1" x14ac:dyDescent="0.2">
      <c r="A60" s="117" t="s">
        <v>65</v>
      </c>
      <c r="B60" s="117"/>
      <c r="C60" s="117"/>
      <c r="D60" s="111">
        <f>SUM(D55:D59)</f>
        <v>490745453.45000005</v>
      </c>
      <c r="E60" s="111"/>
      <c r="F60" s="118">
        <f>SUM(F55:F59)</f>
        <v>103684977.62</v>
      </c>
      <c r="G60" s="118"/>
      <c r="H60" s="111">
        <f>SUM(H55:H59)</f>
        <v>594430431.07000005</v>
      </c>
      <c r="I60" s="111"/>
      <c r="J60" s="13"/>
      <c r="K60" s="13"/>
      <c r="L60" s="24"/>
      <c r="M60" s="108"/>
      <c r="N60" s="108"/>
      <c r="O60" s="116"/>
      <c r="P60" s="116"/>
      <c r="Q60" s="116"/>
      <c r="R60" s="116"/>
      <c r="S60" s="116"/>
      <c r="T60" s="116"/>
      <c r="U60" s="116"/>
      <c r="V60" s="116"/>
    </row>
    <row r="61" spans="1:24" ht="7.5" customHeight="1" x14ac:dyDescent="0.2">
      <c r="A61" s="13"/>
      <c r="B61" s="5"/>
      <c r="C61" s="13"/>
      <c r="D61" s="26"/>
      <c r="E61" s="26"/>
      <c r="F61" s="26"/>
      <c r="G61" s="26"/>
      <c r="H61" s="26"/>
      <c r="I61" s="26"/>
      <c r="J61" s="13"/>
      <c r="K61" s="13"/>
      <c r="M61" s="108"/>
      <c r="N61" s="108"/>
      <c r="O61" s="116"/>
      <c r="P61" s="116"/>
      <c r="Q61" s="116"/>
      <c r="R61" s="116"/>
    </row>
    <row r="62" spans="1:24" ht="20.25" customHeight="1" x14ac:dyDescent="0.2">
      <c r="A62" s="112" t="s">
        <v>66</v>
      </c>
      <c r="B62" s="112"/>
      <c r="C62" s="112"/>
      <c r="D62" s="112"/>
      <c r="E62" s="112"/>
      <c r="F62" s="112"/>
      <c r="G62" s="112"/>
      <c r="H62" s="112"/>
      <c r="I62" s="13"/>
      <c r="J62" s="13"/>
      <c r="K62" s="13"/>
      <c r="M62" s="108"/>
      <c r="N62" s="108"/>
      <c r="O62" s="108"/>
      <c r="P62" s="108"/>
      <c r="Q62" s="116"/>
      <c r="R62" s="116"/>
    </row>
    <row r="63" spans="1:24" ht="16.5" customHeight="1" x14ac:dyDescent="0.2">
      <c r="A63" s="115" t="s">
        <v>55</v>
      </c>
      <c r="B63" s="115"/>
      <c r="C63" s="115"/>
      <c r="D63" s="115"/>
      <c r="E63" s="115"/>
      <c r="F63" s="115"/>
      <c r="G63" s="115"/>
      <c r="H63" s="115"/>
      <c r="I63" s="115"/>
      <c r="J63" s="4"/>
      <c r="K63" s="4"/>
      <c r="M63" s="108"/>
      <c r="N63" s="108"/>
      <c r="O63" s="108"/>
      <c r="P63" s="108"/>
      <c r="Q63" s="116"/>
      <c r="R63" s="116"/>
    </row>
    <row r="64" spans="1:24" ht="19.149999999999999" customHeight="1" x14ac:dyDescent="0.2">
      <c r="A64" s="106" t="s">
        <v>67</v>
      </c>
      <c r="B64" s="106"/>
      <c r="C64" s="106"/>
      <c r="D64" s="106" t="s">
        <v>57</v>
      </c>
      <c r="E64" s="106"/>
      <c r="F64" s="106" t="s">
        <v>58</v>
      </c>
      <c r="G64" s="106"/>
      <c r="H64" s="106" t="s">
        <v>59</v>
      </c>
      <c r="I64" s="106"/>
      <c r="J64" s="13"/>
      <c r="K64" s="13"/>
      <c r="M64" s="108"/>
      <c r="N64" s="108"/>
      <c r="O64" s="108"/>
      <c r="P64" s="108"/>
      <c r="Q64" s="25"/>
    </row>
    <row r="65" spans="1:17" ht="16.5" customHeight="1" x14ac:dyDescent="0.2">
      <c r="A65" s="107">
        <v>1</v>
      </c>
      <c r="B65" s="107"/>
      <c r="C65" s="107"/>
      <c r="D65" s="107">
        <v>2</v>
      </c>
      <c r="E65" s="107"/>
      <c r="F65" s="107">
        <v>3</v>
      </c>
      <c r="G65" s="107"/>
      <c r="H65" s="107">
        <v>4</v>
      </c>
      <c r="I65" s="107"/>
      <c r="J65" s="13"/>
      <c r="K65" s="13"/>
    </row>
    <row r="66" spans="1:17" ht="21.75" customHeight="1" x14ac:dyDescent="0.2">
      <c r="A66" s="90" t="s">
        <v>68</v>
      </c>
      <c r="B66" s="113"/>
      <c r="C66" s="91"/>
      <c r="D66" s="114">
        <f>D60</f>
        <v>490745453.45000005</v>
      </c>
      <c r="E66" s="114"/>
      <c r="F66" s="114">
        <f>F60</f>
        <v>103684977.62</v>
      </c>
      <c r="G66" s="114"/>
      <c r="H66" s="114">
        <f>F66+D66</f>
        <v>594430431.07000005</v>
      </c>
      <c r="I66" s="114"/>
      <c r="J66" s="13"/>
      <c r="K66" s="13"/>
      <c r="O66" s="108"/>
      <c r="P66" s="108"/>
    </row>
    <row r="67" spans="1:17" s="28" customFormat="1" ht="20.45" customHeight="1" x14ac:dyDescent="0.2">
      <c r="A67" s="109" t="s">
        <v>65</v>
      </c>
      <c r="B67" s="110"/>
      <c r="C67" s="110"/>
      <c r="D67" s="111">
        <f>SUM(D66:D66)</f>
        <v>490745453.45000005</v>
      </c>
      <c r="E67" s="111"/>
      <c r="F67" s="111">
        <f>SUM(F66:F66)</f>
        <v>103684977.62</v>
      </c>
      <c r="G67" s="111"/>
      <c r="H67" s="111">
        <f>SUM(H66:H66)</f>
        <v>594430431.07000005</v>
      </c>
      <c r="I67" s="111"/>
      <c r="J67" s="5"/>
      <c r="K67" s="27"/>
    </row>
    <row r="68" spans="1:17" ht="15.75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7" ht="17.45" customHeight="1" x14ac:dyDescent="0.2">
      <c r="A69" s="112" t="s">
        <v>69</v>
      </c>
      <c r="B69" s="112"/>
      <c r="C69" s="112"/>
      <c r="D69" s="112"/>
      <c r="E69" s="112"/>
      <c r="F69" s="112"/>
      <c r="G69" s="112"/>
      <c r="H69" s="112"/>
      <c r="I69" s="13"/>
      <c r="J69" s="13"/>
      <c r="K69" s="13"/>
    </row>
    <row r="70" spans="1:17" ht="21.2" customHeight="1" x14ac:dyDescent="0.2">
      <c r="A70" s="17" t="s">
        <v>47</v>
      </c>
      <c r="B70" s="17" t="s">
        <v>70</v>
      </c>
      <c r="C70" s="17" t="s">
        <v>71</v>
      </c>
      <c r="D70" s="106" t="s">
        <v>72</v>
      </c>
      <c r="E70" s="106"/>
      <c r="F70" s="106" t="s">
        <v>57</v>
      </c>
      <c r="G70" s="106"/>
      <c r="H70" s="106" t="s">
        <v>58</v>
      </c>
      <c r="I70" s="106"/>
      <c r="J70" s="106" t="s">
        <v>59</v>
      </c>
      <c r="K70" s="106"/>
    </row>
    <row r="71" spans="1:17" s="19" customFormat="1" ht="12.2" customHeight="1" x14ac:dyDescent="0.2">
      <c r="A71" s="20">
        <v>1</v>
      </c>
      <c r="B71" s="20">
        <v>2</v>
      </c>
      <c r="C71" s="20">
        <v>3</v>
      </c>
      <c r="D71" s="107">
        <v>4</v>
      </c>
      <c r="E71" s="107"/>
      <c r="F71" s="107">
        <v>5</v>
      </c>
      <c r="G71" s="107"/>
      <c r="H71" s="107">
        <v>6</v>
      </c>
      <c r="I71" s="107"/>
      <c r="J71" s="107">
        <v>7</v>
      </c>
      <c r="K71" s="104"/>
    </row>
    <row r="72" spans="1:17" ht="21.95" customHeight="1" x14ac:dyDescent="0.2">
      <c r="A72" s="22">
        <v>1</v>
      </c>
      <c r="B72" s="29" t="s">
        <v>73</v>
      </c>
      <c r="C72" s="30"/>
      <c r="D72" s="104"/>
      <c r="E72" s="104"/>
      <c r="F72" s="104"/>
      <c r="G72" s="104"/>
      <c r="H72" s="104"/>
      <c r="I72" s="104"/>
      <c r="J72" s="104"/>
      <c r="K72" s="104"/>
    </row>
    <row r="73" spans="1:17" ht="31.35" customHeight="1" x14ac:dyDescent="0.2">
      <c r="A73" s="31"/>
      <c r="B73" s="32" t="s">
        <v>74</v>
      </c>
      <c r="C73" s="32" t="s">
        <v>75</v>
      </c>
      <c r="D73" s="59" t="s">
        <v>76</v>
      </c>
      <c r="E73" s="59"/>
      <c r="F73" s="105">
        <v>49</v>
      </c>
      <c r="G73" s="105"/>
      <c r="H73" s="104"/>
      <c r="I73" s="104"/>
      <c r="J73" s="105">
        <f t="shared" ref="J73:J79" si="1">F73+H73</f>
        <v>49</v>
      </c>
      <c r="K73" s="105"/>
    </row>
    <row r="74" spans="1:17" ht="31.35" customHeight="1" x14ac:dyDescent="0.2">
      <c r="A74" s="31"/>
      <c r="B74" s="32" t="s">
        <v>77</v>
      </c>
      <c r="C74" s="32" t="s">
        <v>75</v>
      </c>
      <c r="D74" s="59" t="s">
        <v>76</v>
      </c>
      <c r="E74" s="59"/>
      <c r="F74" s="68">
        <v>1331</v>
      </c>
      <c r="G74" s="69"/>
      <c r="H74" s="66"/>
      <c r="I74" s="67"/>
      <c r="J74" s="68">
        <f t="shared" si="1"/>
        <v>1331</v>
      </c>
      <c r="K74" s="69"/>
    </row>
    <row r="75" spans="1:17" s="7" customFormat="1" ht="31.35" customHeight="1" x14ac:dyDescent="0.2">
      <c r="A75" s="33"/>
      <c r="B75" s="32" t="s">
        <v>78</v>
      </c>
      <c r="C75" s="34" t="s">
        <v>75</v>
      </c>
      <c r="D75" s="100" t="s">
        <v>79</v>
      </c>
      <c r="E75" s="100"/>
      <c r="F75" s="60">
        <v>5201.43</v>
      </c>
      <c r="G75" s="61"/>
      <c r="H75" s="60">
        <v>190.71</v>
      </c>
      <c r="I75" s="61"/>
      <c r="J75" s="60">
        <f t="shared" si="1"/>
        <v>5392.14</v>
      </c>
      <c r="K75" s="61"/>
      <c r="M75" s="35"/>
    </row>
    <row r="76" spans="1:17" s="7" customFormat="1" ht="31.35" customHeight="1" x14ac:dyDescent="0.2">
      <c r="A76" s="33"/>
      <c r="B76" s="32" t="s">
        <v>80</v>
      </c>
      <c r="C76" s="34" t="s">
        <v>75</v>
      </c>
      <c r="D76" s="100" t="s">
        <v>79</v>
      </c>
      <c r="E76" s="100"/>
      <c r="F76" s="60">
        <v>2925.43</v>
      </c>
      <c r="G76" s="61"/>
      <c r="H76" s="60">
        <v>151.53100000000001</v>
      </c>
      <c r="I76" s="61"/>
      <c r="J76" s="60">
        <f t="shared" si="1"/>
        <v>3076.9609999999998</v>
      </c>
      <c r="K76" s="61"/>
      <c r="M76" s="36"/>
    </row>
    <row r="77" spans="1:17" s="7" customFormat="1" ht="31.35" customHeight="1" x14ac:dyDescent="0.2">
      <c r="A77" s="33"/>
      <c r="B77" s="34" t="s">
        <v>81</v>
      </c>
      <c r="C77" s="34" t="s">
        <v>75</v>
      </c>
      <c r="D77" s="100" t="s">
        <v>79</v>
      </c>
      <c r="E77" s="100"/>
      <c r="F77" s="60">
        <v>828</v>
      </c>
      <c r="G77" s="61"/>
      <c r="H77" s="60">
        <v>21.18</v>
      </c>
      <c r="I77" s="61"/>
      <c r="J77" s="60">
        <f t="shared" si="1"/>
        <v>849.18</v>
      </c>
      <c r="K77" s="61"/>
      <c r="M77" s="36"/>
    </row>
    <row r="78" spans="1:17" s="7" customFormat="1" ht="31.35" customHeight="1" x14ac:dyDescent="0.2">
      <c r="A78" s="33"/>
      <c r="B78" s="34" t="s">
        <v>82</v>
      </c>
      <c r="C78" s="34" t="s">
        <v>75</v>
      </c>
      <c r="D78" s="100" t="s">
        <v>79</v>
      </c>
      <c r="E78" s="100"/>
      <c r="F78" s="60">
        <v>426.5</v>
      </c>
      <c r="G78" s="61"/>
      <c r="H78" s="60">
        <v>4.75</v>
      </c>
      <c r="I78" s="61"/>
      <c r="J78" s="101">
        <f t="shared" si="1"/>
        <v>431.25</v>
      </c>
      <c r="K78" s="101"/>
      <c r="L78" s="37"/>
      <c r="M78" s="38"/>
      <c r="N78" s="102"/>
      <c r="O78" s="102"/>
      <c r="P78" s="103"/>
      <c r="Q78" s="103"/>
    </row>
    <row r="79" spans="1:17" s="7" customFormat="1" ht="31.35" customHeight="1" x14ac:dyDescent="0.2">
      <c r="A79" s="33"/>
      <c r="B79" s="34" t="s">
        <v>83</v>
      </c>
      <c r="C79" s="34" t="s">
        <v>75</v>
      </c>
      <c r="D79" s="100" t="s">
        <v>79</v>
      </c>
      <c r="E79" s="100"/>
      <c r="F79" s="60">
        <v>1021.5</v>
      </c>
      <c r="G79" s="61"/>
      <c r="H79" s="60">
        <v>13.25</v>
      </c>
      <c r="I79" s="61"/>
      <c r="J79" s="101">
        <f t="shared" si="1"/>
        <v>1034.75</v>
      </c>
      <c r="K79" s="101"/>
      <c r="L79" s="37"/>
      <c r="M79" s="38"/>
      <c r="N79" s="102"/>
      <c r="O79" s="102"/>
      <c r="P79" s="103"/>
      <c r="Q79" s="103"/>
    </row>
    <row r="80" spans="1:17" ht="19.149999999999999" customHeight="1" x14ac:dyDescent="0.2">
      <c r="A80" s="31">
        <v>2</v>
      </c>
      <c r="B80" s="29" t="s">
        <v>84</v>
      </c>
      <c r="C80" s="32"/>
      <c r="D80" s="59"/>
      <c r="E80" s="59"/>
      <c r="F80" s="77"/>
      <c r="G80" s="78"/>
      <c r="H80" s="79"/>
      <c r="I80" s="80"/>
      <c r="J80" s="77"/>
      <c r="K80" s="78"/>
    </row>
    <row r="81" spans="1:11" ht="35.450000000000003" customHeight="1" x14ac:dyDescent="0.2">
      <c r="A81" s="31"/>
      <c r="B81" s="32" t="s">
        <v>85</v>
      </c>
      <c r="C81" s="32" t="s">
        <v>86</v>
      </c>
      <c r="D81" s="59" t="s">
        <v>87</v>
      </c>
      <c r="E81" s="59"/>
      <c r="F81" s="74">
        <v>37810</v>
      </c>
      <c r="G81" s="75"/>
      <c r="H81" s="83"/>
      <c r="I81" s="84"/>
      <c r="J81" s="74">
        <f>F81+H81</f>
        <v>37810</v>
      </c>
      <c r="K81" s="75"/>
    </row>
    <row r="82" spans="1:11" ht="35.450000000000003" customHeight="1" x14ac:dyDescent="0.2">
      <c r="A82" s="31"/>
      <c r="B82" s="32" t="s">
        <v>88</v>
      </c>
      <c r="C82" s="32" t="s">
        <v>75</v>
      </c>
      <c r="D82" s="90" t="s">
        <v>89</v>
      </c>
      <c r="E82" s="91"/>
      <c r="F82" s="92">
        <v>175</v>
      </c>
      <c r="G82" s="93"/>
      <c r="H82" s="64"/>
      <c r="I82" s="65"/>
      <c r="J82" s="92">
        <f>F82</f>
        <v>175</v>
      </c>
      <c r="K82" s="93"/>
    </row>
    <row r="83" spans="1:11" ht="35.450000000000003" customHeight="1" x14ac:dyDescent="0.2">
      <c r="A83" s="31"/>
      <c r="B83" s="32" t="s">
        <v>90</v>
      </c>
      <c r="C83" s="32" t="s">
        <v>91</v>
      </c>
      <c r="D83" s="90" t="s">
        <v>89</v>
      </c>
      <c r="E83" s="91"/>
      <c r="F83" s="83">
        <v>35</v>
      </c>
      <c r="G83" s="84"/>
      <c r="H83" s="64"/>
      <c r="I83" s="65"/>
      <c r="J83" s="83">
        <f>F83</f>
        <v>35</v>
      </c>
      <c r="K83" s="84"/>
    </row>
    <row r="84" spans="1:11" ht="35.450000000000003" customHeight="1" x14ac:dyDescent="0.2">
      <c r="A84" s="39"/>
      <c r="B84" s="32" t="s">
        <v>92</v>
      </c>
      <c r="C84" s="32" t="s">
        <v>75</v>
      </c>
      <c r="D84" s="90" t="s">
        <v>93</v>
      </c>
      <c r="E84" s="91"/>
      <c r="F84" s="94"/>
      <c r="G84" s="95"/>
      <c r="H84" s="96">
        <v>1</v>
      </c>
      <c r="I84" s="97"/>
      <c r="J84" s="98">
        <f>F84+H84</f>
        <v>1</v>
      </c>
      <c r="K84" s="99"/>
    </row>
    <row r="85" spans="1:11" ht="35.450000000000003" customHeight="1" x14ac:dyDescent="0.2">
      <c r="A85" s="39"/>
      <c r="B85" s="32" t="s">
        <v>94</v>
      </c>
      <c r="C85" s="32" t="s">
        <v>75</v>
      </c>
      <c r="D85" s="90" t="s">
        <v>95</v>
      </c>
      <c r="E85" s="91"/>
      <c r="F85" s="94"/>
      <c r="G85" s="95"/>
      <c r="H85" s="96">
        <v>3</v>
      </c>
      <c r="I85" s="97"/>
      <c r="J85" s="98">
        <f>F85+H85</f>
        <v>3</v>
      </c>
      <c r="K85" s="99"/>
    </row>
    <row r="86" spans="1:11" ht="35.450000000000003" customHeight="1" x14ac:dyDescent="0.2">
      <c r="A86" s="39"/>
      <c r="B86" s="32" t="s">
        <v>96</v>
      </c>
      <c r="C86" s="32" t="s">
        <v>75</v>
      </c>
      <c r="D86" s="90" t="s">
        <v>97</v>
      </c>
      <c r="E86" s="91"/>
      <c r="F86" s="92">
        <v>4</v>
      </c>
      <c r="G86" s="93"/>
      <c r="H86" s="74"/>
      <c r="I86" s="75"/>
      <c r="J86" s="74">
        <f>F86+H86</f>
        <v>4</v>
      </c>
      <c r="K86" s="75"/>
    </row>
    <row r="87" spans="1:11" ht="21.75" customHeight="1" x14ac:dyDescent="0.2">
      <c r="A87" s="31">
        <v>3</v>
      </c>
      <c r="B87" s="29" t="s">
        <v>98</v>
      </c>
      <c r="C87" s="32"/>
      <c r="D87" s="59"/>
      <c r="E87" s="59"/>
      <c r="F87" s="88"/>
      <c r="G87" s="89"/>
      <c r="H87" s="88"/>
      <c r="I87" s="89"/>
      <c r="J87" s="88"/>
      <c r="K87" s="89"/>
    </row>
    <row r="88" spans="1:11" ht="32.65" customHeight="1" x14ac:dyDescent="0.2">
      <c r="A88" s="39"/>
      <c r="B88" s="32" t="s">
        <v>99</v>
      </c>
      <c r="C88" s="32" t="s">
        <v>91</v>
      </c>
      <c r="D88" s="59" t="s">
        <v>89</v>
      </c>
      <c r="E88" s="59"/>
      <c r="F88" s="60">
        <f>ROUND(D60/F81,2)</f>
        <v>12979.25</v>
      </c>
      <c r="G88" s="61"/>
      <c r="H88" s="60">
        <f>ROUND(F60/F81,2)</f>
        <v>2742.26</v>
      </c>
      <c r="I88" s="61"/>
      <c r="J88" s="60">
        <f t="shared" ref="J88:J95" si="2">F88+H88</f>
        <v>15721.51</v>
      </c>
      <c r="K88" s="61"/>
    </row>
    <row r="89" spans="1:11" ht="32.65" customHeight="1" x14ac:dyDescent="0.2">
      <c r="A89" s="39"/>
      <c r="B89" s="32" t="s">
        <v>100</v>
      </c>
      <c r="C89" s="32" t="s">
        <v>91</v>
      </c>
      <c r="D89" s="59" t="s">
        <v>89</v>
      </c>
      <c r="E89" s="59"/>
      <c r="F89" s="60">
        <f>ROUND(D67/F74,2)</f>
        <v>368704.32</v>
      </c>
      <c r="G89" s="61"/>
      <c r="H89" s="60">
        <f>ROUND(F60/F74,2)</f>
        <v>77900.06</v>
      </c>
      <c r="I89" s="61"/>
      <c r="J89" s="60">
        <f t="shared" si="2"/>
        <v>446604.38</v>
      </c>
      <c r="K89" s="61"/>
    </row>
    <row r="90" spans="1:11" ht="29.25" customHeight="1" x14ac:dyDescent="0.2">
      <c r="A90" s="31"/>
      <c r="B90" s="32" t="s">
        <v>101</v>
      </c>
      <c r="C90" s="32" t="s">
        <v>86</v>
      </c>
      <c r="D90" s="59" t="s">
        <v>89</v>
      </c>
      <c r="E90" s="59"/>
      <c r="F90" s="66">
        <f>ROUND(F81/F74,0)</f>
        <v>28</v>
      </c>
      <c r="G90" s="67"/>
      <c r="H90" s="88"/>
      <c r="I90" s="89"/>
      <c r="J90" s="68">
        <f t="shared" si="2"/>
        <v>28</v>
      </c>
      <c r="K90" s="69"/>
    </row>
    <row r="91" spans="1:11" ht="29.25" customHeight="1" x14ac:dyDescent="0.2">
      <c r="A91" s="31"/>
      <c r="B91" s="34" t="s">
        <v>102</v>
      </c>
      <c r="C91" s="32" t="s">
        <v>86</v>
      </c>
      <c r="D91" s="59" t="s">
        <v>89</v>
      </c>
      <c r="E91" s="59"/>
      <c r="F91" s="66">
        <f>ROUND(F81/(F76+F77),0)</f>
        <v>10</v>
      </c>
      <c r="G91" s="67"/>
      <c r="H91" s="68"/>
      <c r="I91" s="69"/>
      <c r="J91" s="68">
        <f t="shared" si="2"/>
        <v>10</v>
      </c>
      <c r="K91" s="69"/>
    </row>
    <row r="92" spans="1:11" ht="29.25" customHeight="1" x14ac:dyDescent="0.2">
      <c r="A92" s="40"/>
      <c r="B92" s="41" t="s">
        <v>103</v>
      </c>
      <c r="C92" s="41" t="s">
        <v>104</v>
      </c>
      <c r="D92" s="85" t="s">
        <v>89</v>
      </c>
      <c r="E92" s="85"/>
      <c r="F92" s="86">
        <f>F81*F82</f>
        <v>6616750</v>
      </c>
      <c r="G92" s="86"/>
      <c r="H92" s="87"/>
      <c r="I92" s="87"/>
      <c r="J92" s="87">
        <f t="shared" si="2"/>
        <v>6616750</v>
      </c>
      <c r="K92" s="87"/>
    </row>
    <row r="93" spans="1:11" s="7" customFormat="1" ht="39.4" customHeight="1" x14ac:dyDescent="0.2">
      <c r="A93" s="33"/>
      <c r="B93" s="32" t="s">
        <v>105</v>
      </c>
      <c r="C93" s="32" t="s">
        <v>91</v>
      </c>
      <c r="D93" s="59" t="s">
        <v>89</v>
      </c>
      <c r="E93" s="59"/>
      <c r="F93" s="83"/>
      <c r="G93" s="84"/>
      <c r="H93" s="60">
        <f>ROUND(F57/H84,2)</f>
        <v>1400000</v>
      </c>
      <c r="I93" s="61"/>
      <c r="J93" s="60">
        <f t="shared" si="2"/>
        <v>1400000</v>
      </c>
      <c r="K93" s="61"/>
    </row>
    <row r="94" spans="1:11" s="7" customFormat="1" ht="39.4" customHeight="1" x14ac:dyDescent="0.2">
      <c r="A94" s="33"/>
      <c r="B94" s="32" t="s">
        <v>106</v>
      </c>
      <c r="C94" s="32" t="s">
        <v>91</v>
      </c>
      <c r="D94" s="59" t="s">
        <v>89</v>
      </c>
      <c r="E94" s="59"/>
      <c r="F94" s="83"/>
      <c r="G94" s="84"/>
      <c r="H94" s="60">
        <f>F58/H85</f>
        <v>64539.206666666665</v>
      </c>
      <c r="I94" s="61"/>
      <c r="J94" s="60">
        <f t="shared" si="2"/>
        <v>64539.206666666665</v>
      </c>
      <c r="K94" s="61"/>
    </row>
    <row r="95" spans="1:11" s="7" customFormat="1" ht="33.4" customHeight="1" x14ac:dyDescent="0.2">
      <c r="A95" s="33"/>
      <c r="B95" s="32" t="s">
        <v>107</v>
      </c>
      <c r="C95" s="32" t="s">
        <v>91</v>
      </c>
      <c r="D95" s="59" t="s">
        <v>89</v>
      </c>
      <c r="E95" s="59"/>
      <c r="F95" s="83">
        <v>336063.14</v>
      </c>
      <c r="G95" s="84"/>
      <c r="H95" s="60"/>
      <c r="I95" s="61"/>
      <c r="J95" s="60">
        <f t="shared" si="2"/>
        <v>336063.14</v>
      </c>
      <c r="K95" s="61"/>
    </row>
    <row r="96" spans="1:11" s="7" customFormat="1" ht="21.75" customHeight="1" x14ac:dyDescent="0.2">
      <c r="A96" s="42">
        <v>4</v>
      </c>
      <c r="B96" s="43" t="s">
        <v>108</v>
      </c>
      <c r="C96" s="44"/>
      <c r="D96" s="76"/>
      <c r="E96" s="76"/>
      <c r="F96" s="77"/>
      <c r="G96" s="78"/>
      <c r="H96" s="79"/>
      <c r="I96" s="80"/>
      <c r="J96" s="81"/>
      <c r="K96" s="82"/>
    </row>
    <row r="97" spans="1:16" s="7" customFormat="1" ht="28.5" customHeight="1" x14ac:dyDescent="0.2">
      <c r="A97" s="42"/>
      <c r="B97" s="32" t="s">
        <v>109</v>
      </c>
      <c r="C97" s="32" t="s">
        <v>110</v>
      </c>
      <c r="D97" s="59" t="s">
        <v>89</v>
      </c>
      <c r="E97" s="59"/>
      <c r="F97" s="62">
        <v>99.9</v>
      </c>
      <c r="G97" s="63"/>
      <c r="H97" s="74"/>
      <c r="I97" s="75"/>
      <c r="J97" s="62">
        <f t="shared" ref="J97:J102" si="3">F97+H97</f>
        <v>99.9</v>
      </c>
      <c r="K97" s="63"/>
    </row>
    <row r="98" spans="1:16" ht="28.5" customHeight="1" x14ac:dyDescent="0.2">
      <c r="A98" s="31"/>
      <c r="B98" s="32" t="s">
        <v>111</v>
      </c>
      <c r="C98" s="32" t="s">
        <v>86</v>
      </c>
      <c r="D98" s="59" t="s">
        <v>112</v>
      </c>
      <c r="E98" s="59"/>
      <c r="F98" s="74">
        <v>1794</v>
      </c>
      <c r="G98" s="75"/>
      <c r="H98" s="74"/>
      <c r="I98" s="75"/>
      <c r="J98" s="74">
        <f t="shared" si="3"/>
        <v>1794</v>
      </c>
      <c r="K98" s="75"/>
    </row>
    <row r="99" spans="1:16" ht="28.5" customHeight="1" x14ac:dyDescent="0.2">
      <c r="A99" s="31"/>
      <c r="B99" s="32" t="s">
        <v>113</v>
      </c>
      <c r="C99" s="32" t="s">
        <v>110</v>
      </c>
      <c r="D99" s="59" t="s">
        <v>112</v>
      </c>
      <c r="E99" s="59"/>
      <c r="F99" s="68">
        <v>10</v>
      </c>
      <c r="G99" s="69"/>
      <c r="H99" s="66"/>
      <c r="I99" s="67"/>
      <c r="J99" s="68">
        <f t="shared" si="3"/>
        <v>10</v>
      </c>
      <c r="K99" s="69"/>
    </row>
    <row r="100" spans="1:16" ht="28.5" customHeight="1" x14ac:dyDescent="0.2">
      <c r="A100" s="31"/>
      <c r="B100" s="32" t="s">
        <v>114</v>
      </c>
      <c r="C100" s="32" t="s">
        <v>110</v>
      </c>
      <c r="D100" s="59" t="s">
        <v>112</v>
      </c>
      <c r="E100" s="59"/>
      <c r="F100" s="66">
        <v>3</v>
      </c>
      <c r="G100" s="67"/>
      <c r="H100" s="68"/>
      <c r="I100" s="69"/>
      <c r="J100" s="68">
        <f t="shared" si="3"/>
        <v>3</v>
      </c>
      <c r="K100" s="69"/>
    </row>
    <row r="101" spans="1:16" ht="28.5" customHeight="1" x14ac:dyDescent="0.2">
      <c r="A101" s="31"/>
      <c r="B101" s="32" t="s">
        <v>115</v>
      </c>
      <c r="C101" s="32" t="s">
        <v>110</v>
      </c>
      <c r="D101" s="59" t="s">
        <v>89</v>
      </c>
      <c r="E101" s="59"/>
      <c r="F101" s="70">
        <v>98.7</v>
      </c>
      <c r="G101" s="71"/>
      <c r="H101" s="68"/>
      <c r="I101" s="69"/>
      <c r="J101" s="72">
        <f t="shared" si="3"/>
        <v>98.7</v>
      </c>
      <c r="K101" s="73"/>
    </row>
    <row r="102" spans="1:16" s="7" customFormat="1" ht="28.5" customHeight="1" x14ac:dyDescent="0.2">
      <c r="A102" s="32"/>
      <c r="B102" s="32" t="s">
        <v>116</v>
      </c>
      <c r="C102" s="32" t="s">
        <v>110</v>
      </c>
      <c r="D102" s="59" t="s">
        <v>89</v>
      </c>
      <c r="E102" s="59"/>
      <c r="F102" s="60"/>
      <c r="G102" s="61"/>
      <c r="H102" s="62">
        <v>124</v>
      </c>
      <c r="I102" s="63"/>
      <c r="J102" s="62">
        <f t="shared" si="3"/>
        <v>124</v>
      </c>
      <c r="K102" s="63"/>
      <c r="P102" s="7">
        <v>17028769.969999999</v>
      </c>
    </row>
    <row r="103" spans="1:16" ht="28.5" customHeight="1" x14ac:dyDescent="0.2">
      <c r="A103" s="30"/>
      <c r="B103" s="32" t="s">
        <v>117</v>
      </c>
      <c r="C103" s="32" t="s">
        <v>110</v>
      </c>
      <c r="D103" s="59" t="s">
        <v>89</v>
      </c>
      <c r="E103" s="59"/>
      <c r="F103" s="64">
        <v>94.4</v>
      </c>
      <c r="G103" s="65"/>
      <c r="H103" s="64"/>
      <c r="I103" s="65"/>
      <c r="J103" s="64">
        <f>F103</f>
        <v>94.4</v>
      </c>
      <c r="K103" s="65"/>
      <c r="P103" s="1">
        <v>29281799.359999999</v>
      </c>
    </row>
    <row r="104" spans="1:16" s="45" customFormat="1" ht="23.25" customHeight="1" x14ac:dyDescent="0.25">
      <c r="A104" s="56" t="s">
        <v>118</v>
      </c>
      <c r="B104" s="56"/>
      <c r="C104" s="13"/>
      <c r="D104" s="13"/>
      <c r="E104" s="13"/>
      <c r="F104" s="13"/>
      <c r="G104" s="13"/>
      <c r="H104" s="13"/>
      <c r="I104" s="13"/>
      <c r="J104" s="13"/>
      <c r="K104" s="13"/>
      <c r="P104" s="45">
        <f>P102/P103</f>
        <v>0.58154793565254448</v>
      </c>
    </row>
    <row r="105" spans="1:16" s="45" customFormat="1" ht="15.75" customHeight="1" x14ac:dyDescent="0.25">
      <c r="A105" s="46"/>
      <c r="B105" s="13"/>
      <c r="C105" s="13"/>
      <c r="D105" s="13"/>
      <c r="E105" s="47"/>
      <c r="F105" s="13"/>
      <c r="G105" s="13"/>
      <c r="H105" s="57" t="s">
        <v>119</v>
      </c>
      <c r="I105" s="57"/>
      <c r="J105" s="57"/>
      <c r="K105" s="57"/>
      <c r="P105" s="45">
        <f>P104*100</f>
        <v>58.154793565254451</v>
      </c>
    </row>
    <row r="106" spans="1:16" s="45" customFormat="1" ht="54" customHeight="1" x14ac:dyDescent="0.25">
      <c r="A106" s="56" t="s">
        <v>120</v>
      </c>
      <c r="B106" s="56"/>
      <c r="C106" s="13"/>
      <c r="D106" s="13"/>
      <c r="E106" s="48" t="s">
        <v>121</v>
      </c>
      <c r="F106" s="49"/>
      <c r="G106" s="49"/>
      <c r="H106" s="53" t="s">
        <v>122</v>
      </c>
      <c r="I106" s="54"/>
      <c r="J106" s="54"/>
      <c r="K106" s="54"/>
    </row>
    <row r="107" spans="1:16" s="45" customFormat="1" ht="28.5" customHeight="1" x14ac:dyDescent="0.25">
      <c r="A107" s="56" t="s">
        <v>123</v>
      </c>
      <c r="B107" s="56"/>
      <c r="C107" s="13"/>
      <c r="D107" s="13"/>
      <c r="E107" s="13"/>
      <c r="F107" s="13"/>
      <c r="G107" s="13"/>
      <c r="H107" s="58"/>
      <c r="I107" s="58"/>
      <c r="J107" s="58"/>
      <c r="K107" s="58"/>
    </row>
    <row r="108" spans="1:16" s="45" customFormat="1" ht="20.25" customHeight="1" x14ac:dyDescent="0.25">
      <c r="A108" s="46"/>
      <c r="B108" s="13"/>
      <c r="C108" s="13"/>
      <c r="D108" s="13"/>
      <c r="E108" s="47"/>
      <c r="F108" s="13"/>
      <c r="G108" s="13"/>
      <c r="H108" s="52" t="s">
        <v>124</v>
      </c>
      <c r="I108" s="52"/>
      <c r="J108" s="52"/>
      <c r="K108" s="52"/>
    </row>
    <row r="109" spans="1:16" s="45" customFormat="1" ht="34.5" customHeight="1" x14ac:dyDescent="0.2">
      <c r="A109" s="46" t="s">
        <v>125</v>
      </c>
      <c r="B109" s="13"/>
      <c r="C109" s="46"/>
      <c r="D109" s="13"/>
      <c r="E109" s="48" t="s">
        <v>121</v>
      </c>
      <c r="F109" s="48"/>
      <c r="G109" s="49"/>
      <c r="H109" s="53" t="s">
        <v>122</v>
      </c>
      <c r="I109" s="54"/>
      <c r="J109" s="54"/>
      <c r="K109" s="54"/>
    </row>
    <row r="110" spans="1:16" ht="15.75" x14ac:dyDescent="0.2">
      <c r="B110" s="55" t="s">
        <v>126</v>
      </c>
      <c r="C110" s="55"/>
      <c r="D110" s="55"/>
    </row>
    <row r="111" spans="1:16" x14ac:dyDescent="0.2">
      <c r="B111" s="50"/>
    </row>
  </sheetData>
  <mergeCells count="284">
    <mergeCell ref="M14:W14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  <mergeCell ref="A15:J15"/>
    <mergeCell ref="A16:K16"/>
    <mergeCell ref="A17:K17"/>
    <mergeCell ref="A18:K18"/>
    <mergeCell ref="A19:K19"/>
    <mergeCell ref="A20:K20"/>
    <mergeCell ref="A10:I10"/>
    <mergeCell ref="A11:K11"/>
    <mergeCell ref="A12:K12"/>
    <mergeCell ref="A13:K13"/>
    <mergeCell ref="A14:K14"/>
    <mergeCell ref="A27:K27"/>
    <mergeCell ref="A28:K28"/>
    <mergeCell ref="A29:K29"/>
    <mergeCell ref="A30:J30"/>
    <mergeCell ref="A31:K31"/>
    <mergeCell ref="A32:K32"/>
    <mergeCell ref="A21:K21"/>
    <mergeCell ref="A22:K22"/>
    <mergeCell ref="A23:K23"/>
    <mergeCell ref="A24:K24"/>
    <mergeCell ref="A25:J25"/>
    <mergeCell ref="A26:K26"/>
    <mergeCell ref="A39:K39"/>
    <mergeCell ref="A40:K40"/>
    <mergeCell ref="B42:H42"/>
    <mergeCell ref="B43:H43"/>
    <mergeCell ref="A45:K45"/>
    <mergeCell ref="A47:K47"/>
    <mergeCell ref="A33:K33"/>
    <mergeCell ref="A34:K34"/>
    <mergeCell ref="A35:K35"/>
    <mergeCell ref="A36:K36"/>
    <mergeCell ref="A37:K37"/>
    <mergeCell ref="A38:K38"/>
    <mergeCell ref="S53:T53"/>
    <mergeCell ref="U53:V53"/>
    <mergeCell ref="B54:C54"/>
    <mergeCell ref="D54:E54"/>
    <mergeCell ref="F54:G54"/>
    <mergeCell ref="H54:I54"/>
    <mergeCell ref="S54:T54"/>
    <mergeCell ref="U54:V54"/>
    <mergeCell ref="B49:H49"/>
    <mergeCell ref="B50:H50"/>
    <mergeCell ref="A51:H51"/>
    <mergeCell ref="A52:I52"/>
    <mergeCell ref="B53:C53"/>
    <mergeCell ref="D53:E53"/>
    <mergeCell ref="F53:G53"/>
    <mergeCell ref="H53:I53"/>
    <mergeCell ref="B56:C56"/>
    <mergeCell ref="D56:E56"/>
    <mergeCell ref="F56:G56"/>
    <mergeCell ref="H56:I56"/>
    <mergeCell ref="S56:T56"/>
    <mergeCell ref="U56:V56"/>
    <mergeCell ref="B55:C55"/>
    <mergeCell ref="D55:E55"/>
    <mergeCell ref="F55:G55"/>
    <mergeCell ref="H55:I55"/>
    <mergeCell ref="S55:T55"/>
    <mergeCell ref="U55:V55"/>
    <mergeCell ref="U57:V57"/>
    <mergeCell ref="B58:C58"/>
    <mergeCell ref="D58:E58"/>
    <mergeCell ref="F58:G58"/>
    <mergeCell ref="H58:I58"/>
    <mergeCell ref="B59:C59"/>
    <mergeCell ref="D59:E59"/>
    <mergeCell ref="F59:G59"/>
    <mergeCell ref="H59:I59"/>
    <mergeCell ref="M59:N59"/>
    <mergeCell ref="B57:C57"/>
    <mergeCell ref="D57:E57"/>
    <mergeCell ref="F57:G57"/>
    <mergeCell ref="H57:I57"/>
    <mergeCell ref="M57:N57"/>
    <mergeCell ref="S57:T57"/>
    <mergeCell ref="U60:V60"/>
    <mergeCell ref="M61:N61"/>
    <mergeCell ref="O61:P61"/>
    <mergeCell ref="Q61:R61"/>
    <mergeCell ref="A62:H62"/>
    <mergeCell ref="M62:N62"/>
    <mergeCell ref="O62:P62"/>
    <mergeCell ref="Q62:R62"/>
    <mergeCell ref="S59:T59"/>
    <mergeCell ref="U59:V59"/>
    <mergeCell ref="A60:C60"/>
    <mergeCell ref="D60:E60"/>
    <mergeCell ref="F60:G60"/>
    <mergeCell ref="H60:I60"/>
    <mergeCell ref="M60:N60"/>
    <mergeCell ref="O60:P60"/>
    <mergeCell ref="Q60:R60"/>
    <mergeCell ref="S60:T60"/>
    <mergeCell ref="A63:I63"/>
    <mergeCell ref="M63:N63"/>
    <mergeCell ref="O63:P63"/>
    <mergeCell ref="Q63:R63"/>
    <mergeCell ref="A64:C64"/>
    <mergeCell ref="D64:E64"/>
    <mergeCell ref="F64:G64"/>
    <mergeCell ref="H64:I64"/>
    <mergeCell ref="M64:N64"/>
    <mergeCell ref="O64:P64"/>
    <mergeCell ref="O66:P66"/>
    <mergeCell ref="A67:C67"/>
    <mergeCell ref="D67:E67"/>
    <mergeCell ref="F67:G67"/>
    <mergeCell ref="H67:I67"/>
    <mergeCell ref="A69:H69"/>
    <mergeCell ref="A65:C65"/>
    <mergeCell ref="D65:E65"/>
    <mergeCell ref="F65:G65"/>
    <mergeCell ref="H65:I65"/>
    <mergeCell ref="A66:C66"/>
    <mergeCell ref="D66:E66"/>
    <mergeCell ref="F66:G66"/>
    <mergeCell ref="H66:I66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79:E79"/>
    <mergeCell ref="F79:G79"/>
    <mergeCell ref="H79:I79"/>
    <mergeCell ref="J79:K79"/>
    <mergeCell ref="N79:O79"/>
    <mergeCell ref="P79:Q79"/>
    <mergeCell ref="D78:E78"/>
    <mergeCell ref="F78:G78"/>
    <mergeCell ref="H78:I78"/>
    <mergeCell ref="J78:K78"/>
    <mergeCell ref="N78:O78"/>
    <mergeCell ref="P78:Q78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H108:K108"/>
    <mergeCell ref="H109:K109"/>
    <mergeCell ref="B110:D110"/>
    <mergeCell ref="A104:B104"/>
    <mergeCell ref="H105:K105"/>
    <mergeCell ref="A106:B106"/>
    <mergeCell ref="H106:K106"/>
    <mergeCell ref="A107:B107"/>
    <mergeCell ref="H107:K107"/>
  </mergeCells>
  <pageMargins left="0.74803149606299213" right="0.23622047244094491" top="0.35433070866141736" bottom="0.15748031496062992" header="0.51181102362204722" footer="0.51181102362204722"/>
  <pageSetup paperSize="9" scale="51" fitToHeight="3" orientation="landscape" r:id="rId1"/>
  <rowBreaks count="2" manualBreakCount="2">
    <brk id="67" max="11" man="1"/>
    <brk id="9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2025-05-09T12:08:28Z</dcterms:created>
  <dcterms:modified xsi:type="dcterms:W3CDTF">2025-05-12T08:01:44Z</dcterms:modified>
</cp:coreProperties>
</file>