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2\Травень\0305\"/>
    </mc:Choice>
  </mc:AlternateContent>
  <bookViews>
    <workbookView xWindow="0" yWindow="0" windowWidth="28800" windowHeight="12435"/>
  </bookViews>
  <sheets>
    <sheet name="КПК1417670" sheetId="2" r:id="rId1"/>
  </sheets>
  <definedNames>
    <definedName name="_xlnm.Print_Area" localSheetId="0">КПК1417670!$A$1:$BM$186</definedName>
  </definedNames>
  <calcPr calcId="152511"/>
</workbook>
</file>

<file path=xl/calcChain.xml><?xml version="1.0" encoding="utf-8"?>
<calcChain xmlns="http://schemas.openxmlformats.org/spreadsheetml/2006/main">
  <c r="BE121" i="2" l="1"/>
  <c r="AW121" i="2"/>
  <c r="BE116" i="2"/>
  <c r="AW111" i="2"/>
  <c r="BE111" i="2" s="1"/>
  <c r="AS68" i="2"/>
  <c r="A184" i="2"/>
  <c r="AW124" i="2"/>
  <c r="BE124" i="2" s="1"/>
  <c r="AW126" i="2"/>
  <c r="BE126" i="2"/>
  <c r="AW110" i="2"/>
  <c r="BE110" i="2" s="1"/>
  <c r="AW141" i="2"/>
  <c r="BE141" i="2"/>
  <c r="AW128" i="2"/>
  <c r="BE128" i="2"/>
  <c r="AW125" i="2"/>
  <c r="BE125" i="2" s="1"/>
  <c r="AW127" i="2"/>
  <c r="BE127" i="2"/>
  <c r="AW173" i="2"/>
  <c r="BE173" i="2"/>
  <c r="AW172" i="2"/>
  <c r="BE172" i="2"/>
  <c r="AW171" i="2"/>
  <c r="BE171" i="2" s="1"/>
  <c r="AW108" i="2"/>
  <c r="AW107" i="2" s="1"/>
  <c r="BE108" i="2"/>
  <c r="AW138" i="2"/>
  <c r="AW144" i="2"/>
  <c r="BE144" i="2"/>
  <c r="AW152" i="2"/>
  <c r="BE152" i="2" s="1"/>
  <c r="AK72" i="2"/>
  <c r="AK69" i="2"/>
  <c r="AS69" i="2"/>
  <c r="AS71" i="2"/>
  <c r="AS62" i="2"/>
  <c r="AS66" i="2"/>
  <c r="AS63" i="2"/>
  <c r="AS61" i="2"/>
  <c r="AK58" i="2"/>
  <c r="AK57" i="2" s="1"/>
  <c r="AW109" i="2"/>
  <c r="AK55" i="2"/>
  <c r="AS55" i="2"/>
  <c r="AK56" i="2"/>
  <c r="AW99" i="2"/>
  <c r="BE99" i="2" s="1"/>
  <c r="AK51" i="2"/>
  <c r="AS51" i="2"/>
  <c r="BE113" i="2"/>
  <c r="BT78" i="2"/>
  <c r="AW120" i="2"/>
  <c r="BE120" i="2"/>
  <c r="AK54" i="2"/>
  <c r="AK50" i="2" s="1"/>
  <c r="BE156" i="2"/>
  <c r="AS73" i="2"/>
  <c r="AK59" i="2"/>
  <c r="AS59" i="2" s="1"/>
  <c r="AK60" i="2"/>
  <c r="AS60" i="2"/>
  <c r="AS64" i="2"/>
  <c r="AS65" i="2"/>
  <c r="AS70" i="2"/>
  <c r="AK74" i="2"/>
  <c r="AW165" i="2"/>
  <c r="AW174" i="2" s="1"/>
  <c r="BE174" i="2" s="1"/>
  <c r="AS75" i="2"/>
  <c r="AS76" i="2"/>
  <c r="AS77" i="2"/>
  <c r="AW114" i="2"/>
  <c r="BE114" i="2" s="1"/>
  <c r="BE115" i="2"/>
  <c r="AW137" i="2"/>
  <c r="AW136" i="2"/>
  <c r="AW140" i="2"/>
  <c r="BE140" i="2"/>
  <c r="AW154" i="2"/>
  <c r="BE154" i="2"/>
  <c r="BE167" i="2"/>
  <c r="AS53" i="2"/>
  <c r="AS52" i="2"/>
  <c r="AS67" i="2"/>
  <c r="AS58" i="2"/>
  <c r="BE138" i="2"/>
  <c r="AW96" i="2"/>
  <c r="BE96" i="2"/>
  <c r="AS72" i="2"/>
  <c r="AW119" i="2"/>
  <c r="BE119" i="2" s="1"/>
  <c r="AW98" i="2"/>
  <c r="BE98" i="2"/>
  <c r="AW123" i="2"/>
  <c r="BE123" i="2"/>
  <c r="AS56" i="2"/>
  <c r="AW146" i="2"/>
  <c r="BE146" i="2" s="1"/>
  <c r="BE136" i="2"/>
  <c r="AW169" i="2"/>
  <c r="BE169" i="2"/>
  <c r="BE165" i="2"/>
  <c r="BE109" i="2"/>
  <c r="BE137" i="2"/>
  <c r="AS74" i="2"/>
  <c r="AW143" i="2"/>
  <c r="BE143" i="2"/>
  <c r="AW129" i="2" l="1"/>
  <c r="BE129" i="2" s="1"/>
  <c r="BE107" i="2"/>
  <c r="AS57" i="2"/>
  <c r="BV57" i="2"/>
  <c r="AK78" i="2"/>
  <c r="AS50" i="2"/>
  <c r="AW94" i="2"/>
  <c r="BV50" i="2"/>
  <c r="AW158" i="2"/>
  <c r="BE158" i="2" s="1"/>
  <c r="AW118" i="2"/>
  <c r="BE118" i="2" s="1"/>
  <c r="AS54" i="2"/>
  <c r="AW97" i="2"/>
  <c r="BE97" i="2" s="1"/>
  <c r="AJ85" i="2" l="1"/>
  <c r="BV78" i="2"/>
  <c r="AS78" i="2"/>
  <c r="I23" i="2"/>
  <c r="U22" i="2" s="1"/>
  <c r="BE94" i="2"/>
  <c r="AW101" i="2"/>
  <c r="BE101" i="2" s="1"/>
  <c r="AJ87" i="2" l="1"/>
  <c r="AR87" i="2" s="1"/>
  <c r="AR85" i="2"/>
</calcChain>
</file>

<file path=xl/sharedStrings.xml><?xml version="1.0" encoding="utf-8"?>
<sst xmlns="http://schemas.openxmlformats.org/spreadsheetml/2006/main" count="311" uniqueCount="162">
  <si>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</si>
  <si>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</si>
  <si>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</si>
  <si>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</si>
  <si>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</si>
  <si>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</si>
  <si>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s4.7</t>
  </si>
  <si>
    <t>s4.8</t>
  </si>
  <si>
    <t>s4.9</t>
  </si>
  <si>
    <t>p4.10</t>
  </si>
  <si>
    <t>s4.10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</si>
  <si>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</si>
  <si>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</si>
  <si>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</si>
  <si>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</si>
  <si>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</si>
  <si>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</si>
  <si>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</si>
  <si>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</si>
  <si>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</si>
  <si>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</si>
  <si>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</si>
  <si>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</si>
  <si>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</si>
  <si>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</si>
  <si>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</si>
  <si>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</si>
  <si>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</si>
  <si>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</si>
  <si>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</si>
  <si>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</si>
  <si>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</si>
  <si>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</si>
  <si>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</si>
  <si>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</si>
  <si>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</si>
  <si>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</si>
  <si>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</si>
  <si>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</si>
  <si>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</si>
  <si>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</si>
  <si>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</si>
  <si>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</si>
  <si>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</si>
  <si>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</si>
  <si>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</si>
  <si>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</si>
  <si>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</si>
  <si>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</si>
  <si>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</si>
  <si>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</si>
  <si>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умов для сталого функціонування комунальних підприємств та надання послуг населенню</t>
  </si>
  <si>
    <t>Внески до статутного капіталу Хмельницького комунального підприємства "Спецкомунтранс"</t>
  </si>
  <si>
    <t>Внески до статутного капіталу міського комунального підприємства  "Хмельницькводоканал"</t>
  </si>
  <si>
    <t>УСЬОГО</t>
  </si>
  <si>
    <t>затрат</t>
  </si>
  <si>
    <t>грн.</t>
  </si>
  <si>
    <t>якості</t>
  </si>
  <si>
    <t>відс.</t>
  </si>
  <si>
    <t>Підтримка підприємств  комунальної форми власності</t>
  </si>
  <si>
    <t>Фінансове управління Хмельницької міської ради</t>
  </si>
  <si>
    <t>Начальник фінансового управління</t>
  </si>
  <si>
    <t>03356163</t>
  </si>
  <si>
    <t>22564000000</t>
  </si>
  <si>
    <t>Внески до статутного капіталу суб`єктів господарювання</t>
  </si>
  <si>
    <t>7670</t>
  </si>
  <si>
    <t>0490</t>
  </si>
  <si>
    <t>Внески до статутного капіталу ХКП "Спецкомунтранс" (Нове будівництво самопливного каналізаційного колектора Хмельницького полігону ТВП  за адресою м. Хмельницький проспект Миру,7)</t>
  </si>
  <si>
    <t>Внески до статутного капіталу МКП "Хмельницькводоканал" (Капітальний ремонт вуличних мереж водопроводу центральної частини с.Пирогівці Хмельницької міської територіальної громади)</t>
  </si>
  <si>
    <t>Внески до статутного капіталу МКП "Хмельницькводоканал" (Реконструкція очисних споруд продуктивністю 200 куб.м. /добу ст. Богданівці Хмельницької міської територіальної громади)</t>
  </si>
  <si>
    <t>співвідношення суми поповнення статутного капіталу до розміру статутного капіталу на початок року</t>
  </si>
  <si>
    <t>Управління комунальної інфраструктури Хмельницької міської ради</t>
  </si>
  <si>
    <t xml:space="preserve">співвідношення суми поповнення статутного капіталу до розміру статутного капіталу на початок року </t>
  </si>
  <si>
    <t>розрахунково</t>
  </si>
  <si>
    <t>Програма поводження з побутовими відходами "Розумне Довкілля. Хмельницький» на 2021-2022 роки</t>
  </si>
  <si>
    <t>В. о. начальника управління комунальної інфраструктури</t>
  </si>
  <si>
    <t>С. ЯМЧУК</t>
  </si>
  <si>
    <t>гривень</t>
  </si>
  <si>
    <t>зведений кошторисний розрахунок</t>
  </si>
  <si>
    <t>ефективності</t>
  </si>
  <si>
    <t>продукту</t>
  </si>
  <si>
    <t>Завдання 1. Поповнення статутного капіталу для функціонування Хмельницького комунального підприємства "Спецкомунтранс"</t>
  </si>
  <si>
    <t>Завдання 2. Поповнення статутного капіталу для функціонування міського комунального підприємства  "Хмельницькводоканал"</t>
  </si>
  <si>
    <t>рішення сесії міської ради</t>
  </si>
  <si>
    <t xml:space="preserve">обсяг видатків </t>
  </si>
  <si>
    <t>од.</t>
  </si>
  <si>
    <t>кількість об'єктів , які планується побудувати та здійснити реконструкцію мереж водопостачання та водовідведення, ділянки самопливного каналізаційного колектора</t>
  </si>
  <si>
    <t xml:space="preserve">середні витрати на будівництво, реконструкцію мереж водопостачання та водовідведення, ділянки самопливного каналізаційного колектора на 1 об'єкт </t>
  </si>
  <si>
    <t>Наказ</t>
  </si>
  <si>
    <t>В. КАБАЛЬСЬКИЙ</t>
  </si>
  <si>
    <t xml:space="preserve">Внески до статутного капіталу комунального підприємства по будівництву, ремонту та експлуатації доріг </t>
  </si>
  <si>
    <t>Внески до статутного капіталу комунального підприємства  "Парки і сквери міста Хмельницького"</t>
  </si>
  <si>
    <t>Внески до статутного капіталу міського комунального підприємства  "Хмельницьктеплокомуненерго"</t>
  </si>
  <si>
    <t xml:space="preserve">Внески до статутного капіталу МКП "Хмельницькводоканал" (Реконструкція водопроводу від вул. Проскурівська по пров. Проскурівський, вул. Пилипчука до пров. Шевченка в м. Хмельницький) </t>
  </si>
  <si>
    <t>Внески до статутного капіталу комунального підприємства  "Парки і сквери міста Хмельницького" (Придбання модульної вбиральні)</t>
  </si>
  <si>
    <t xml:space="preserve">продукту </t>
  </si>
  <si>
    <t>комерційна пропозиція</t>
  </si>
  <si>
    <t>техніко-економічне обгрунтування</t>
  </si>
  <si>
    <t>обсяг видатків, в т.ч.:</t>
  </si>
  <si>
    <t xml:space="preserve">відсоток передбачених коштів на реконструкцію водопроводу від вул. Проскурівська по пров. Проскурівський, вул. Пилипчука до пров. Шевченка в м. Хмельницький до зведеного кошторису </t>
  </si>
  <si>
    <t>обсяг видатків на будівництво зовнішніх мереж водопроводу в с. Шаровечка</t>
  </si>
  <si>
    <t>кількість об'єктів зовнішніх мереж водопроводу, які планується побудувати в с. Шаровечка</t>
  </si>
  <si>
    <t>обсяг видатків на придбання модульної вбиральні</t>
  </si>
  <si>
    <t>кількість модульних вбиралень, що планується придбати</t>
  </si>
  <si>
    <t>витрати на придбання 1 модульної вбиральні</t>
  </si>
  <si>
    <t>кількість комплектуючих до техніки, що планується придбати</t>
  </si>
  <si>
    <t xml:space="preserve">витрати на придбання 1 комплектуючої </t>
  </si>
  <si>
    <t>лист-звернення</t>
  </si>
  <si>
    <t>витрати на будівництво зовнішніх мереж водопроводу в с. Шаровечка</t>
  </si>
  <si>
    <t>витрати спрямовані на виготовлення ПКД на нове будівництво самопливного каналізаційного колектора</t>
  </si>
  <si>
    <t>бюджетної програми місцевого бюджету на 2022  рік</t>
  </si>
  <si>
    <t>Внески до статутного капіталу ХКП "Спецкомунтранс "Реконструкція "Винос газопроводу високого тиску з тіла полігону
твердих побутових відходів м.Хмельницького" (коригування)</t>
  </si>
  <si>
    <t>Внески до статутного капіталу ХКП "Спецкомунтранс" (Нове будівництво нежитлового приміщення за адресою: вул.Заводська, 165 в м.Хмельницькому)</t>
  </si>
  <si>
    <t>Внески до статутного капіталу ХКП "Спецкомунтранс" (нове будівництво самопливного каналізаційного колектора Хмельницького полігону ТПВ за
адресою м. Хмельницький проспект Миру, 7)</t>
  </si>
  <si>
    <t>Внески до статутного капіталу ХКП "Спецкомунтранс" (розробка проєкту на будівництво центру управління відходами)</t>
  </si>
  <si>
    <t>Програма підтримки і  розвитку житлово-комунальної інфраструктури Хмельницької міської територіальної громади  на 2022-2027 роки</t>
  </si>
  <si>
    <t>витрати спрямовані на будівництво нежитлового приміщення</t>
  </si>
  <si>
    <t>обсяг видатків на виконання робіт по виносу газопроводу високого тиску з тіла полігону ТПВ, розробка проєкту на нове будівництво самопливного каналізаційного колектора, розробка проєкту на будівництво центру управління відходами, будівництво нежитлового приміщення</t>
  </si>
  <si>
    <t>Внески до статутного капіталу ХКП "Спецкомунтранс" (розробка проєкту: "Нове будівництво самопливного каналізаційного колектора Хмельницького полігону ТПВ за адресою м. Хмельницький проспект Миру, 7")</t>
  </si>
  <si>
    <t>витрати спрямовані на виконання робіт по виносу газопроводу високого тиску з тіла полігону ТПВ з метою запобігання виникнення надзвичайної екологічної ситуації</t>
  </si>
  <si>
    <t>витрати спрямовані на розробку проєкту на будівництво центру управління відходами</t>
  </si>
  <si>
    <t>Внески до статутного капіталу МКП "Хмельницькводоканал" (Будівництво мереж водовідведення вул.Д, Нечая , вул. Блакитної , пров Молодіжного в м. Хмельницькому)</t>
  </si>
  <si>
    <t>Внески до статутного капіталу МКП "Хмельницькводоканал" (Придбання насосних агрегатів)</t>
  </si>
  <si>
    <t xml:space="preserve">Внески до статутного капіталу МКП "Хмельницькводоканал" (Будівництво ділянки водопроводу діаметром 315 мм по вул. К. Степанкова в м. Хмельницький ) </t>
  </si>
  <si>
    <t xml:space="preserve">Внески до статутного капіталу МКП "Хмельницькводоканал" (Реконструкція ділянки водопроводу діаметром 500 мм по вул. Тернопільська в м. Хмельницький) </t>
  </si>
  <si>
    <t>Внески до статутного капіталу МКП "Хмельницькводоканал" (Реконструкція напірного каналізаційного колектора діаметром 225 мм від КНС-22, вул. Кам'янецька, 134/1Д в м. Хмельницький)</t>
  </si>
  <si>
    <t>обсяг видатків на виконання робіт з будівництва та  реконструкції мереж водопостачання та водовідведення,  ділянки водопроводу, реконструкція напірного каналізаційного колектора</t>
  </si>
  <si>
    <t>обсяг видатків на придбання насосних агрегатів</t>
  </si>
  <si>
    <t>обсяг видатків на придбання причепної машини для пересіювання піску</t>
  </si>
  <si>
    <t>Завдання 3. Поповнення статутного капіталу для функціонування комунального підприємства  "Парки і сквери міста Хмельницького"</t>
  </si>
  <si>
    <t xml:space="preserve">Завдання 4. Поповнення статутного капіталу для функціонування комунального підприємства по будівництву, ремонту та експлуатації доріг </t>
  </si>
  <si>
    <t>Завдання 5. Поповнення статутного капіталу для функціонування міського комунального підприємства  "Хмельницьктеплокомуненерго"</t>
  </si>
  <si>
    <t>Внески до статутного капіталу комунального підприємства  "Парки і сквери міста Хмельницького" (Придбання причепної машини для пересіювання піску)</t>
  </si>
  <si>
    <t>Внески до статутного капіталу комунального підприємства по будівництву, ремонту та експлуатації доріг (Придбання ковша)</t>
  </si>
  <si>
    <t>обсяг видатків на придбання ковша</t>
  </si>
  <si>
    <t>Завдання 5. Поповнення статутного капіталу для функціонування  міського комунального підприємства  "Хмельницьктеплокомуненерго"</t>
  </si>
  <si>
    <t xml:space="preserve">Внески до статутного капіталу міського комунального підприємства  "Хмельницьктеплокомуненерго" ( Капітальний ремонт теплової мережі по вул. І. Франка, 8, м. Хмельницький ) </t>
  </si>
  <si>
    <t xml:space="preserve">Внески до статутного капіталу міського комунального підприємства  "Хмельницьктеплокомуненерго" (Капітальний ремонт теплової мережі по вул. Кам'янецькій, 38, м. Хмельницький ) </t>
  </si>
  <si>
    <t xml:space="preserve">Внески до статутного капіталу міського комунального підприємства  "Хмельницьктеплокомуненерго" (Капітальний ремонт теплової мережі по вул. Зарічанській, 24/2, м. Хмельницький ) </t>
  </si>
  <si>
    <t xml:space="preserve">обсяг видатків на капітальний ремонт теплових мереж </t>
  </si>
  <si>
    <t>рахунок на оплату</t>
  </si>
  <si>
    <t>кількість об'єктів, на які планується виготовити проєктно-кошторисну документацію</t>
  </si>
  <si>
    <t>середні витрати на виготовлення проєктно-кошторисної документації</t>
  </si>
  <si>
    <t xml:space="preserve">відсоток передбачених коштів на капітальний ремонт теплової мережі по вул. І. Франка, 8, м. Хмельницький  до зведеного кошторису </t>
  </si>
  <si>
    <t xml:space="preserve">відсоток передбачених коштів на Капітальний ремонт теплової мережі по вул. Кам'янецькій, 38, м. Хмельницький до зведеного кошторису </t>
  </si>
  <si>
    <t xml:space="preserve">відсоток передбачених коштів на капітальний ремонт теплової мережі по вул. Зарічанській, 24/2, м. Хмельницький до зведеного кошторису </t>
  </si>
  <si>
    <t>ефнктивності</t>
  </si>
  <si>
    <t xml:space="preserve">відсоток передбачених коштів на нове будівництво зовнішніх мереж водопроводу в  с. Шаровечка Хмельницького району, Хмельницької області (ІІ черга) до зведеного кошторису </t>
  </si>
  <si>
    <t xml:space="preserve">Внески до статутного капіталу МКП "Хмельницькводоканал" (Будівництво вуличних мереж водопостачання на вул. Амосова) </t>
  </si>
  <si>
    <t xml:space="preserve">відсоток передбачених коштів на будівництво мереж водовідведення вул.Д, Нечая , вул. Блакитної , пров Молодіжного в м. Хмельницькому до зведеного кошторису </t>
  </si>
  <si>
    <t xml:space="preserve">відсоток передбачених коштів на будівництво ділянки водопроводу діаметром 315 мм по вул. К. Степанкова в м. Хмельницький до зведеного кошторису </t>
  </si>
  <si>
    <t xml:space="preserve">відсоток передбачених коштів на реконструкцію ділянки водопроводу діаметром 500 мм по вул. Тернопільська в м. Хмельницький до зведеного кошторису </t>
  </si>
  <si>
    <t xml:space="preserve">відсоток передбачених коштів на реконструкцію напірного каналізаційного колектора діаметром 225 мм від КНС-22, вул. Кам'янецька, 134/1Д в м. Хмельницький до зведеного кошторису </t>
  </si>
  <si>
    <t>кількість насосних агрегатів, що планується придбати</t>
  </si>
  <si>
    <t>Внески до статутного капіталу МКП "Хмельницькводоканал" (Нове будівництво зовнішніх мереж водопроводу в  с. Шаровечка Хмельницького району, Хмельницької області (ІІ черга))</t>
  </si>
  <si>
    <t>витрати на придбання 1 насосного агрегату</t>
  </si>
  <si>
    <t>Внески до статутного капіталу МКП "Хмельницькводоканал" (Придбання екскаватора)</t>
  </si>
  <si>
    <t>обсяг видаткв на придбання екскаватора</t>
  </si>
  <si>
    <t>рішення виконавчого комітету</t>
  </si>
  <si>
    <t>кількість одиниць техніки, що планується придбати</t>
  </si>
  <si>
    <t>витрати на придбання 1 одиниці техніки</t>
  </si>
  <si>
    <t xml:space="preserve"> Конституція України, Бюджетний кодекс України, Закон України "Про Державний бюджет України на 2022 рік", 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бюджетів",  Програма підтримки і  розвитку житлово-комунальної інфраструктури Хмельницької міської територіальної громади  на 2022-2027 роки, рішення сесії Хмельницької міської ради від 15.12.2021 року № 7 "Про бюджет Хмельницької міської територіальної громади на 2022 рік", Програма поводження з побутовими відходами "Розумне Довкілля. Хмельницький" на 2021-2022 роки, рішення виконавчого комітету Хмельницької міської ради від 21.04.2022 № 241 "Про виділення коштів з резервного фонду бюджету Хмельницької міської територіальної громади у 2022 році"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</si>
</sst>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4" formatCode="#0.00"/>
    <numFmt numFmtId="179" formatCode="0.000"/>
    <numFmt numFmtId="181" formatCode="#,##0.00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sz val="9"/>
      <name val="Times New Roman CYR"/>
      <charset val="204"/>
    </font>
    <font>
      <sz val="9"/>
      <name val="Arial Cyr"/>
      <charset val="204"/>
    </font>
    <font>
      <sz val="10"/>
      <color indexed="8"/>
      <name val="Calibri"/>
      <family val="2"/>
      <charset val="204"/>
    </font>
    <font>
      <sz val="10"/>
      <color theme="0" tint="-0.34998626667073579"/>
      <name val="Times New Roman"/>
      <family val="1"/>
      <charset val="204"/>
    </font>
    <font>
      <b/>
      <sz val="10"/>
      <color theme="0" tint="-0.3499862666707357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1" fillId="0" borderId="0"/>
  </cellStyleXfs>
  <cellXfs count="193">
    <xf numFmtId="0" fontId="0" fillId="0" borderId="0" xfId="0"/>
    <xf numFmtId="0" fontId="2" fillId="0" borderId="0" xfId="0" applyFont="1"/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3" fillId="0" borderId="0" xfId="0" applyFont="1"/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/>
    <xf numFmtId="0" fontId="18" fillId="0" borderId="0" xfId="0" applyFont="1" applyBorder="1" applyAlignment="1">
      <alignment vertical="top" wrapText="1"/>
    </xf>
    <xf numFmtId="0" fontId="2" fillId="0" borderId="0" xfId="0" applyFont="1" applyBorder="1" applyAlignment="1"/>
    <xf numFmtId="0" fontId="9" fillId="0" borderId="0" xfId="0" applyFont="1" applyBorder="1" applyAlignment="1">
      <alignment horizontal="center" vertical="top"/>
    </xf>
    <xf numFmtId="0" fontId="20" fillId="0" borderId="0" xfId="0" applyFont="1"/>
    <xf numFmtId="0" fontId="19" fillId="0" borderId="0" xfId="0" applyFont="1" applyBorder="1" applyAlignment="1">
      <alignment horizontal="center" vertical="top"/>
    </xf>
    <xf numFmtId="0" fontId="6" fillId="0" borderId="2" xfId="0" applyFont="1" applyBorder="1" applyAlignment="1">
      <alignment vertical="center" wrapText="1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3" fillId="0" borderId="0" xfId="0" applyNumberFormat="1" applyFont="1" applyBorder="1" applyAlignment="1">
      <alignment horizontal="left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2" fillId="0" borderId="0" xfId="0" applyFont="1"/>
    <xf numFmtId="4" fontId="22" fillId="0" borderId="0" xfId="0" applyNumberFormat="1" applyFont="1"/>
    <xf numFmtId="4" fontId="23" fillId="0" borderId="0" xfId="0" applyNumberFormat="1" applyFont="1"/>
    <xf numFmtId="0" fontId="23" fillId="0" borderId="0" xfId="0" applyFont="1"/>
    <xf numFmtId="4" fontId="3" fillId="0" borderId="3" xfId="0" applyNumberFormat="1" applyFont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vertical="center" wrapText="1"/>
    </xf>
    <xf numFmtId="0" fontId="3" fillId="3" borderId="5" xfId="0" applyNumberFormat="1" applyFont="1" applyFill="1" applyBorder="1" applyAlignment="1">
      <alignment vertical="center" wrapText="1"/>
    </xf>
    <xf numFmtId="0" fontId="3" fillId="3" borderId="6" xfId="0" applyNumberFormat="1" applyFont="1" applyFill="1" applyBorder="1" applyAlignment="1">
      <alignment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vertical="center" wrapText="1"/>
    </xf>
    <xf numFmtId="0" fontId="4" fillId="2" borderId="5" xfId="0" applyNumberFormat="1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181" fontId="3" fillId="0" borderId="3" xfId="0" applyNumberFormat="1" applyFont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center" wrapText="1"/>
    </xf>
    <xf numFmtId="0" fontId="3" fillId="0" borderId="5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6" xfId="0" applyNumberFormat="1" applyFont="1" applyBorder="1" applyAlignment="1">
      <alignment horizontal="left" vertical="center" wrapText="1"/>
    </xf>
    <xf numFmtId="4" fontId="4" fillId="3" borderId="3" xfId="0" applyNumberFormat="1" applyFont="1" applyFill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vertical="center" wrapText="1"/>
    </xf>
    <xf numFmtId="0" fontId="3" fillId="0" borderId="5" xfId="0" applyNumberFormat="1" applyFont="1" applyFill="1" applyBorder="1" applyAlignment="1">
      <alignment vertical="center" wrapText="1"/>
    </xf>
    <xf numFmtId="0" fontId="3" fillId="0" borderId="6" xfId="0" applyNumberFormat="1" applyFont="1" applyFill="1" applyBorder="1" applyAlignment="1">
      <alignment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3" fillId="0" borderId="2" xfId="0" quotePrefix="1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wrapText="1"/>
    </xf>
    <xf numFmtId="0" fontId="19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right" wrapText="1"/>
    </xf>
    <xf numFmtId="0" fontId="4" fillId="0" borderId="4" xfId="0" applyNumberFormat="1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3" fillId="0" borderId="7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3" fillId="0" borderId="2" xfId="0" applyFont="1" applyBorder="1" applyAlignment="1">
      <alignment horizont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18" fillId="0" borderId="2" xfId="0" applyFont="1" applyBorder="1" applyAlignment="1">
      <alignment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vertical="center" wrapText="1"/>
    </xf>
    <xf numFmtId="0" fontId="18" fillId="0" borderId="5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11" fillId="0" borderId="2" xfId="0" applyFont="1" applyBorder="1" applyAlignment="1">
      <alignment horizontal="left" vertical="top" wrapText="1"/>
    </xf>
    <xf numFmtId="14" fontId="11" fillId="0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left" vertical="top" wrapText="1"/>
    </xf>
    <xf numFmtId="0" fontId="3" fillId="0" borderId="6" xfId="0" applyNumberFormat="1" applyFont="1" applyBorder="1" applyAlignment="1">
      <alignment horizontal="left" vertical="top" wrapText="1"/>
    </xf>
    <xf numFmtId="0" fontId="4" fillId="0" borderId="4" xfId="0" applyNumberFormat="1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174" fontId="3" fillId="0" borderId="3" xfId="0" applyNumberFormat="1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6" xfId="0" applyNumberFormat="1" applyFont="1" applyFill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vertical="center" wrapText="1"/>
    </xf>
    <xf numFmtId="0" fontId="4" fillId="0" borderId="6" xfId="0" applyNumberFormat="1" applyFont="1" applyBorder="1" applyAlignment="1">
      <alignment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left" vertical="center" wrapText="1"/>
    </xf>
    <xf numFmtId="0" fontId="3" fillId="3" borderId="6" xfId="0" applyNumberFormat="1" applyFont="1" applyFill="1" applyBorder="1" applyAlignment="1">
      <alignment horizontal="left" vertical="center" wrapText="1"/>
    </xf>
  </cellXfs>
  <cellStyles count="2">
    <cellStyle name="Звичайний" xfId="0" builtinId="0"/>
    <cellStyle name="Звичайний 21 2 3 2" xfId="1"/>
  </cellStyles>
  <dxfs count="5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86"/>
  <sheetViews>
    <sheetView tabSelected="1" view="pageBreakPreview" zoomScaleNormal="100" zoomScaleSheetLayoutView="100" workbookViewId="0">
      <selection activeCell="A185" sqref="A185:H185"/>
    </sheetView>
  </sheetViews>
  <sheetFormatPr defaultRowHeight="12.75" x14ac:dyDescent="0.2"/>
  <cols>
    <col min="1" max="20" width="2.85546875" style="1" customWidth="1"/>
    <col min="21" max="21" width="4.7109375" style="1" customWidth="1"/>
    <col min="22" max="27" width="2.85546875" style="1" customWidth="1"/>
    <col min="28" max="28" width="3.5703125" style="1" customWidth="1"/>
    <col min="29" max="54" width="2.85546875" style="1" customWidth="1"/>
    <col min="55" max="55" width="3.5703125" style="1" customWidth="1"/>
    <col min="56" max="65" width="2.85546875" style="1" customWidth="1"/>
    <col min="66" max="71" width="3" style="1" customWidth="1"/>
    <col min="72" max="72" width="12.140625" style="1" customWidth="1"/>
    <col min="73" max="73" width="3" style="1" customWidth="1"/>
    <col min="74" max="74" width="12.42578125" style="1" customWidth="1"/>
    <col min="75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40" t="s">
        <v>23</v>
      </c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  <c r="BE1" s="140"/>
      <c r="BF1" s="140"/>
      <c r="BG1" s="140"/>
      <c r="BH1" s="140"/>
      <c r="BI1" s="140"/>
      <c r="BJ1" s="140"/>
      <c r="BK1" s="140"/>
      <c r="BL1" s="140"/>
    </row>
    <row r="2" spans="1:77" ht="15.95" customHeight="1" x14ac:dyDescent="0.2">
      <c r="AO2" s="141" t="s">
        <v>0</v>
      </c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  <c r="BJ2" s="141"/>
      <c r="BK2" s="141"/>
      <c r="BL2" s="141"/>
    </row>
    <row r="3" spans="1:77" ht="15" customHeight="1" x14ac:dyDescent="0.2">
      <c r="AO3" s="162" t="s">
        <v>88</v>
      </c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</row>
    <row r="4" spans="1:77" ht="32.1" customHeight="1" x14ac:dyDescent="0.25">
      <c r="AO4" s="160" t="s">
        <v>71</v>
      </c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</row>
    <row r="5" spans="1:77" x14ac:dyDescent="0.2">
      <c r="AO5" s="161" t="s">
        <v>11</v>
      </c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  <c r="BA5" s="161"/>
      <c r="BB5" s="161"/>
      <c r="BC5" s="161"/>
      <c r="BD5" s="161"/>
      <c r="BE5" s="161"/>
      <c r="BF5" s="161"/>
      <c r="BG5" s="161"/>
      <c r="BH5" s="161"/>
      <c r="BI5" s="161"/>
      <c r="BJ5" s="161"/>
      <c r="BK5" s="161"/>
      <c r="BL5" s="161"/>
    </row>
    <row r="6" spans="1:77" ht="7.5" customHeight="1" x14ac:dyDescent="0.2">
      <c r="AO6" s="159"/>
      <c r="AP6" s="159"/>
      <c r="AQ6" s="159"/>
      <c r="AR6" s="159"/>
      <c r="AS6" s="159"/>
      <c r="AT6" s="159"/>
      <c r="AU6" s="159"/>
      <c r="AV6" s="159"/>
      <c r="AW6" s="159"/>
      <c r="AX6" s="159"/>
      <c r="AY6" s="159"/>
      <c r="AZ6" s="159"/>
      <c r="BA6" s="159"/>
      <c r="BB6" s="159"/>
      <c r="BC6" s="159"/>
      <c r="BD6" s="159"/>
      <c r="BE6" s="159"/>
      <c r="BF6" s="159"/>
    </row>
    <row r="7" spans="1:77" ht="12.75" customHeight="1" x14ac:dyDescent="0.2">
      <c r="AO7" s="110">
        <v>44680</v>
      </c>
      <c r="AP7" s="111"/>
      <c r="AQ7" s="111"/>
      <c r="AR7" s="111"/>
      <c r="AS7" s="111"/>
      <c r="AT7" s="111"/>
      <c r="AU7" s="111"/>
      <c r="AV7" s="1" t="s">
        <v>50</v>
      </c>
      <c r="AW7" s="120">
        <v>73</v>
      </c>
      <c r="AX7" s="120"/>
      <c r="AY7" s="120"/>
      <c r="AZ7" s="120"/>
      <c r="BA7" s="120"/>
      <c r="BB7" s="120"/>
      <c r="BC7" s="120"/>
      <c r="BD7" s="120"/>
      <c r="BE7" s="120"/>
      <c r="BF7" s="120"/>
    </row>
    <row r="8" spans="1:77" x14ac:dyDescent="0.2">
      <c r="AO8" s="30"/>
      <c r="AP8" s="30"/>
      <c r="AQ8" s="30"/>
      <c r="AR8" s="30"/>
      <c r="AS8" s="30"/>
      <c r="AT8" s="30"/>
      <c r="AU8" s="30"/>
      <c r="AW8" s="18"/>
      <c r="AX8" s="18"/>
      <c r="AY8" s="18"/>
      <c r="AZ8" s="18"/>
      <c r="BA8" s="18"/>
      <c r="BB8" s="18"/>
      <c r="BC8" s="18"/>
      <c r="BD8" s="18"/>
      <c r="BE8" s="18"/>
      <c r="BF8" s="18"/>
    </row>
    <row r="10" spans="1:77" ht="15.75" customHeight="1" x14ac:dyDescent="0.2">
      <c r="A10" s="112" t="s">
        <v>12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</row>
    <row r="11" spans="1:77" ht="15.75" customHeight="1" x14ac:dyDescent="0.2">
      <c r="A11" s="112" t="s">
        <v>110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</row>
    <row r="12" spans="1:77" ht="6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</row>
    <row r="13" spans="1:77" customFormat="1" ht="18.75" customHeight="1" x14ac:dyDescent="0.2">
      <c r="A13" s="19" t="s">
        <v>40</v>
      </c>
      <c r="B13" s="113">
        <v>1400000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48"/>
      <c r="N13" s="121" t="s">
        <v>71</v>
      </c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49"/>
      <c r="AU13" s="113" t="s">
        <v>62</v>
      </c>
      <c r="AV13" s="114"/>
      <c r="AW13" s="114"/>
      <c r="AX13" s="114"/>
      <c r="AY13" s="114"/>
      <c r="AZ13" s="114"/>
      <c r="BA13" s="114"/>
      <c r="BB13" s="114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</row>
    <row r="14" spans="1:77" customFormat="1" ht="24" customHeight="1" x14ac:dyDescent="0.2">
      <c r="A14" s="27"/>
      <c r="B14" s="115" t="s">
        <v>43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44"/>
      <c r="N14" s="116" t="s">
        <v>49</v>
      </c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44"/>
      <c r="AU14" s="115" t="s">
        <v>42</v>
      </c>
      <c r="AV14" s="115"/>
      <c r="AW14" s="115"/>
      <c r="AX14" s="115"/>
      <c r="AY14" s="115"/>
      <c r="AZ14" s="115"/>
      <c r="BA14" s="115"/>
      <c r="BB14" s="115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3"/>
      <c r="BF15" s="23"/>
      <c r="BG15" s="23"/>
      <c r="BH15" s="23"/>
      <c r="BI15" s="23"/>
      <c r="BJ15" s="23"/>
      <c r="BK15" s="23"/>
      <c r="BL15" s="23"/>
    </row>
    <row r="16" spans="1:77" customFormat="1" ht="19.5" customHeight="1" x14ac:dyDescent="0.2">
      <c r="A16" s="29" t="s">
        <v>4</v>
      </c>
      <c r="B16" s="113">
        <v>1410000</v>
      </c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48"/>
      <c r="N16" s="121" t="s">
        <v>71</v>
      </c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49"/>
      <c r="AU16" s="113" t="s">
        <v>62</v>
      </c>
      <c r="AV16" s="114"/>
      <c r="AW16" s="114"/>
      <c r="AX16" s="114"/>
      <c r="AY16" s="114"/>
      <c r="AZ16" s="114"/>
      <c r="BA16" s="114"/>
      <c r="BB16" s="114"/>
      <c r="BC16" s="20"/>
      <c r="BD16" s="20"/>
      <c r="BE16" s="20"/>
      <c r="BF16" s="20"/>
      <c r="BG16" s="20"/>
      <c r="BH16" s="20"/>
      <c r="BI16" s="20"/>
      <c r="BJ16" s="20"/>
      <c r="BK16" s="20"/>
      <c r="BL16" s="21"/>
      <c r="BM16" s="24"/>
      <c r="BN16" s="24"/>
      <c r="BO16" s="24"/>
      <c r="BP16" s="20"/>
      <c r="BQ16" s="20"/>
      <c r="BR16" s="20"/>
      <c r="BS16" s="20"/>
      <c r="BT16" s="20"/>
      <c r="BU16" s="20"/>
      <c r="BV16" s="20"/>
      <c r="BW16" s="20"/>
    </row>
    <row r="17" spans="1:79" customFormat="1" ht="24" customHeight="1" x14ac:dyDescent="0.2">
      <c r="A17" s="26"/>
      <c r="B17" s="115" t="s">
        <v>43</v>
      </c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44"/>
      <c r="N17" s="116" t="s">
        <v>48</v>
      </c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44"/>
      <c r="AU17" s="115" t="s">
        <v>42</v>
      </c>
      <c r="AV17" s="115"/>
      <c r="AW17" s="115"/>
      <c r="AX17" s="115"/>
      <c r="AY17" s="115"/>
      <c r="AZ17" s="115"/>
      <c r="BA17" s="115"/>
      <c r="BB17" s="115"/>
      <c r="BC17" s="22"/>
      <c r="BD17" s="22"/>
      <c r="BE17" s="22"/>
      <c r="BF17" s="22"/>
      <c r="BG17" s="22"/>
      <c r="BH17" s="22"/>
      <c r="BI17" s="22"/>
      <c r="BJ17" s="22"/>
      <c r="BK17" s="25"/>
      <c r="BL17" s="22"/>
      <c r="BM17" s="24"/>
      <c r="BN17" s="24"/>
      <c r="BO17" s="24"/>
      <c r="BP17" s="22"/>
      <c r="BQ17" s="22"/>
      <c r="BR17" s="22"/>
      <c r="BS17" s="22"/>
      <c r="BT17" s="22"/>
      <c r="BU17" s="22"/>
      <c r="BV17" s="22"/>
      <c r="BW17" s="22"/>
    </row>
    <row r="18" spans="1:79" customFormat="1" x14ac:dyDescent="0.2"/>
    <row r="19" spans="1:79" customFormat="1" ht="28.5" customHeight="1" x14ac:dyDescent="0.2">
      <c r="A19" s="19" t="s">
        <v>41</v>
      </c>
      <c r="B19" s="113">
        <v>1417670</v>
      </c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39"/>
      <c r="N19" s="113" t="s">
        <v>65</v>
      </c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38"/>
      <c r="AA19" s="113" t="s">
        <v>66</v>
      </c>
      <c r="AB19" s="114"/>
      <c r="AC19" s="114"/>
      <c r="AD19" s="114"/>
      <c r="AE19" s="114"/>
      <c r="AF19" s="114"/>
      <c r="AG19" s="114"/>
      <c r="AH19" s="114"/>
      <c r="AI19" s="114"/>
      <c r="AJ19" s="38"/>
      <c r="AK19" s="114" t="s">
        <v>64</v>
      </c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38"/>
      <c r="BE19" s="113" t="s">
        <v>63</v>
      </c>
      <c r="BF19" s="114"/>
      <c r="BG19" s="114"/>
      <c r="BH19" s="114"/>
      <c r="BI19" s="114"/>
      <c r="BJ19" s="114"/>
      <c r="BK19" s="114"/>
      <c r="BL19" s="114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</row>
    <row r="20" spans="1:79" customFormat="1" ht="25.5" customHeight="1" x14ac:dyDescent="0.2">
      <c r="B20" s="115" t="s">
        <v>43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45"/>
      <c r="N20" s="115" t="s">
        <v>44</v>
      </c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46"/>
      <c r="AA20" s="122" t="s">
        <v>45</v>
      </c>
      <c r="AB20" s="122"/>
      <c r="AC20" s="122"/>
      <c r="AD20" s="122"/>
      <c r="AE20" s="122"/>
      <c r="AF20" s="122"/>
      <c r="AG20" s="122"/>
      <c r="AH20" s="122"/>
      <c r="AI20" s="122"/>
      <c r="AJ20" s="46"/>
      <c r="AK20" s="138" t="s">
        <v>46</v>
      </c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46"/>
      <c r="BE20" s="115" t="s">
        <v>47</v>
      </c>
      <c r="BF20" s="115"/>
      <c r="BG20" s="115"/>
      <c r="BH20" s="115"/>
      <c r="BI20" s="115"/>
      <c r="BJ20" s="115"/>
      <c r="BK20" s="115"/>
      <c r="BL20" s="115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</row>
    <row r="21" spans="1:79" ht="6.7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</row>
    <row r="22" spans="1:79" ht="24.95" customHeight="1" x14ac:dyDescent="0.2">
      <c r="A22" s="151" t="s">
        <v>37</v>
      </c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42">
        <f>AS22+I23</f>
        <v>14305000</v>
      </c>
      <c r="V22" s="142"/>
      <c r="W22" s="142"/>
      <c r="X22" s="142"/>
      <c r="Y22" s="142"/>
      <c r="Z22" s="142"/>
      <c r="AA22" s="142"/>
      <c r="AB22" s="142"/>
      <c r="AC22" s="142"/>
      <c r="AD22" s="142"/>
      <c r="AE22" s="143" t="s">
        <v>38</v>
      </c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2">
        <v>0</v>
      </c>
      <c r="AT22" s="142"/>
      <c r="AU22" s="142"/>
      <c r="AV22" s="142"/>
      <c r="AW22" s="142"/>
      <c r="AX22" s="142"/>
      <c r="AY22" s="142"/>
      <c r="AZ22" s="142"/>
      <c r="BA22" s="142"/>
      <c r="BB22" s="142"/>
      <c r="BC22" s="142"/>
      <c r="BD22" s="133" t="s">
        <v>14</v>
      </c>
      <c r="BE22" s="133"/>
      <c r="BF22" s="133"/>
      <c r="BG22" s="133"/>
      <c r="BH22" s="133"/>
      <c r="BI22" s="133"/>
      <c r="BJ22" s="133"/>
      <c r="BK22" s="133"/>
      <c r="BL22" s="133"/>
    </row>
    <row r="23" spans="1:79" ht="24.95" customHeight="1" x14ac:dyDescent="0.2">
      <c r="A23" s="133" t="s">
        <v>13</v>
      </c>
      <c r="B23" s="133"/>
      <c r="C23" s="133"/>
      <c r="D23" s="133"/>
      <c r="E23" s="133"/>
      <c r="F23" s="133"/>
      <c r="G23" s="133"/>
      <c r="H23" s="133"/>
      <c r="I23" s="142">
        <f>AK78</f>
        <v>14305000</v>
      </c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33" t="s">
        <v>15</v>
      </c>
      <c r="U23" s="133"/>
      <c r="V23" s="133"/>
      <c r="W23" s="133"/>
      <c r="X23" s="9"/>
      <c r="Y23" s="9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10"/>
      <c r="AO23" s="10"/>
      <c r="AP23" s="10"/>
      <c r="AQ23" s="10"/>
      <c r="AR23" s="10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10"/>
      <c r="BE23" s="10"/>
      <c r="BF23" s="10"/>
      <c r="BG23" s="10"/>
      <c r="BH23" s="10"/>
      <c r="BI23" s="10"/>
      <c r="BJ23" s="6"/>
      <c r="BK23" s="6"/>
      <c r="BL23" s="6"/>
    </row>
    <row r="24" spans="1:79" ht="12.75" customHeight="1" x14ac:dyDescent="0.2">
      <c r="A24" s="5"/>
      <c r="B24" s="5"/>
      <c r="C24" s="5"/>
      <c r="D24" s="5"/>
      <c r="E24" s="5"/>
      <c r="F24" s="5"/>
      <c r="G24" s="5"/>
      <c r="H24" s="5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5"/>
      <c r="U24" s="5"/>
      <c r="V24" s="5"/>
      <c r="W24" s="5"/>
      <c r="X24" s="9"/>
      <c r="Y24" s="9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10"/>
      <c r="AO24" s="10"/>
      <c r="AP24" s="10"/>
      <c r="AQ24" s="10"/>
      <c r="AR24" s="10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10"/>
      <c r="BE24" s="10"/>
      <c r="BF24" s="10"/>
      <c r="BG24" s="10"/>
      <c r="BH24" s="10"/>
      <c r="BI24" s="10"/>
      <c r="BJ24" s="6"/>
      <c r="BK24" s="6"/>
      <c r="BL24" s="6"/>
    </row>
    <row r="25" spans="1:79" ht="15.75" customHeight="1" x14ac:dyDescent="0.2">
      <c r="A25" s="141" t="s">
        <v>25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</row>
    <row r="26" spans="1:79" ht="85.5" customHeight="1" x14ac:dyDescent="0.2">
      <c r="A26" s="132" t="s">
        <v>161</v>
      </c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  <c r="BI26" s="132"/>
      <c r="BJ26" s="132"/>
      <c r="BK26" s="132"/>
      <c r="BL26" s="132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9.5" customHeight="1" x14ac:dyDescent="0.2">
      <c r="A28" s="133" t="s">
        <v>24</v>
      </c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3"/>
      <c r="AY28" s="133"/>
      <c r="AZ28" s="133"/>
      <c r="BA28" s="133"/>
      <c r="BB28" s="133"/>
      <c r="BC28" s="133"/>
      <c r="BD28" s="133"/>
      <c r="BE28" s="133"/>
      <c r="BF28" s="133"/>
      <c r="BG28" s="133"/>
      <c r="BH28" s="133"/>
      <c r="BI28" s="133"/>
      <c r="BJ28" s="133"/>
      <c r="BK28" s="133"/>
      <c r="BL28" s="133"/>
    </row>
    <row r="29" spans="1:79" ht="23.25" customHeight="1" x14ac:dyDescent="0.2">
      <c r="A29" s="65" t="s">
        <v>19</v>
      </c>
      <c r="B29" s="65"/>
      <c r="C29" s="65"/>
      <c r="D29" s="65"/>
      <c r="E29" s="65"/>
      <c r="F29" s="65"/>
      <c r="G29" s="67" t="s">
        <v>28</v>
      </c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9"/>
    </row>
    <row r="30" spans="1:79" ht="18" customHeight="1" x14ac:dyDescent="0.2">
      <c r="A30" s="65">
        <v>1</v>
      </c>
      <c r="B30" s="65"/>
      <c r="C30" s="65"/>
      <c r="D30" s="65"/>
      <c r="E30" s="65"/>
      <c r="F30" s="65"/>
      <c r="G30" s="67">
        <v>2</v>
      </c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9"/>
    </row>
    <row r="31" spans="1:79" ht="18" customHeight="1" x14ac:dyDescent="0.2">
      <c r="A31" s="65">
        <v>1</v>
      </c>
      <c r="B31" s="65"/>
      <c r="C31" s="65"/>
      <c r="D31" s="65"/>
      <c r="E31" s="65"/>
      <c r="F31" s="65"/>
      <c r="G31" s="71" t="s">
        <v>51</v>
      </c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9"/>
      <c r="CA31" s="1" t="s">
        <v>36</v>
      </c>
    </row>
    <row r="32" spans="1:79" ht="12.75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</row>
    <row r="33" spans="1:79" ht="17.25" customHeight="1" x14ac:dyDescent="0.2">
      <c r="A33" s="133" t="s">
        <v>26</v>
      </c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3"/>
      <c r="BC33" s="133"/>
      <c r="BD33" s="133"/>
      <c r="BE33" s="133"/>
      <c r="BF33" s="133"/>
      <c r="BG33" s="133"/>
      <c r="BH33" s="133"/>
      <c r="BI33" s="133"/>
      <c r="BJ33" s="133"/>
      <c r="BK33" s="133"/>
      <c r="BL33" s="133"/>
    </row>
    <row r="34" spans="1:79" ht="18.75" customHeight="1" x14ac:dyDescent="0.2">
      <c r="A34" s="139" t="s">
        <v>59</v>
      </c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39"/>
      <c r="BB34" s="139"/>
      <c r="BC34" s="139"/>
      <c r="BD34" s="139"/>
      <c r="BE34" s="139"/>
      <c r="BF34" s="139"/>
      <c r="BG34" s="139"/>
      <c r="BH34" s="139"/>
      <c r="BI34" s="139"/>
      <c r="BJ34" s="139"/>
      <c r="BK34" s="139"/>
      <c r="BL34" s="139"/>
    </row>
    <row r="35" spans="1:79" ht="12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</row>
    <row r="36" spans="1:79" ht="15.75" customHeight="1" x14ac:dyDescent="0.2">
      <c r="A36" s="133" t="s">
        <v>27</v>
      </c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</row>
    <row r="37" spans="1:79" ht="18" customHeight="1" x14ac:dyDescent="0.2">
      <c r="A37" s="65" t="s">
        <v>19</v>
      </c>
      <c r="B37" s="65"/>
      <c r="C37" s="65"/>
      <c r="D37" s="65"/>
      <c r="E37" s="65"/>
      <c r="F37" s="65"/>
      <c r="G37" s="67" t="s">
        <v>16</v>
      </c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9"/>
    </row>
    <row r="38" spans="1:79" ht="18" customHeight="1" x14ac:dyDescent="0.2">
      <c r="A38" s="65">
        <v>1</v>
      </c>
      <c r="B38" s="65"/>
      <c r="C38" s="65"/>
      <c r="D38" s="65"/>
      <c r="E38" s="65"/>
      <c r="F38" s="65"/>
      <c r="G38" s="67">
        <v>2</v>
      </c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9"/>
    </row>
    <row r="39" spans="1:79" ht="18" customHeight="1" x14ac:dyDescent="0.2">
      <c r="A39" s="65">
        <v>1</v>
      </c>
      <c r="B39" s="65"/>
      <c r="C39" s="65"/>
      <c r="D39" s="65"/>
      <c r="E39" s="65"/>
      <c r="F39" s="65"/>
      <c r="G39" s="129" t="s">
        <v>81</v>
      </c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1"/>
      <c r="CA39" s="1" t="s">
        <v>6</v>
      </c>
    </row>
    <row r="40" spans="1:79" ht="18" customHeight="1" x14ac:dyDescent="0.2">
      <c r="A40" s="65">
        <v>2</v>
      </c>
      <c r="B40" s="65"/>
      <c r="C40" s="65"/>
      <c r="D40" s="65"/>
      <c r="E40" s="65"/>
      <c r="F40" s="65"/>
      <c r="G40" s="129" t="s">
        <v>82</v>
      </c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1"/>
    </row>
    <row r="41" spans="1:79" ht="18" customHeight="1" x14ac:dyDescent="0.2">
      <c r="A41" s="65">
        <v>3</v>
      </c>
      <c r="B41" s="65"/>
      <c r="C41" s="65"/>
      <c r="D41" s="65"/>
      <c r="E41" s="65"/>
      <c r="F41" s="65"/>
      <c r="G41" s="129" t="s">
        <v>129</v>
      </c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1"/>
    </row>
    <row r="42" spans="1:79" ht="18" customHeight="1" x14ac:dyDescent="0.2">
      <c r="A42" s="65">
        <v>4</v>
      </c>
      <c r="B42" s="65"/>
      <c r="C42" s="65"/>
      <c r="D42" s="65"/>
      <c r="E42" s="65"/>
      <c r="F42" s="65"/>
      <c r="G42" s="129" t="s">
        <v>130</v>
      </c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1"/>
    </row>
    <row r="43" spans="1:79" ht="18" customHeight="1" x14ac:dyDescent="0.2">
      <c r="A43" s="65">
        <v>5</v>
      </c>
      <c r="B43" s="65"/>
      <c r="C43" s="65"/>
      <c r="D43" s="65"/>
      <c r="E43" s="65"/>
      <c r="F43" s="65"/>
      <c r="G43" s="129" t="s">
        <v>131</v>
      </c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1"/>
    </row>
    <row r="44" spans="1:79" ht="15.75" x14ac:dyDescent="0.2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</row>
    <row r="45" spans="1:79" ht="15.75" customHeight="1" x14ac:dyDescent="0.2">
      <c r="A45" s="133" t="s">
        <v>29</v>
      </c>
      <c r="B45" s="133"/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  <c r="AQ45" s="133"/>
      <c r="AR45" s="133"/>
      <c r="AS45" s="133"/>
      <c r="AT45" s="133"/>
      <c r="AU45" s="133"/>
      <c r="AV45" s="133"/>
      <c r="AW45" s="133"/>
      <c r="AX45" s="133"/>
      <c r="AY45" s="133"/>
      <c r="AZ45" s="13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</row>
    <row r="46" spans="1:79" ht="15" customHeight="1" x14ac:dyDescent="0.25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134" t="s">
        <v>77</v>
      </c>
      <c r="AT46" s="134"/>
      <c r="AU46" s="134"/>
      <c r="AV46" s="134"/>
      <c r="AW46" s="134"/>
      <c r="AX46" s="134"/>
      <c r="AY46" s="134"/>
      <c r="AZ46" s="134"/>
      <c r="BA46" s="17"/>
      <c r="BB46" s="17"/>
      <c r="BC46" s="17"/>
      <c r="BD46" s="17"/>
      <c r="BE46" s="17"/>
      <c r="BF46" s="17"/>
      <c r="BG46" s="17"/>
      <c r="BH46" s="17"/>
      <c r="BI46" s="4"/>
      <c r="BJ46" s="4"/>
      <c r="BK46" s="4"/>
      <c r="BL46" s="4"/>
    </row>
    <row r="47" spans="1:79" ht="15.95" customHeight="1" x14ac:dyDescent="0.2">
      <c r="A47" s="65" t="s">
        <v>19</v>
      </c>
      <c r="B47" s="65"/>
      <c r="C47" s="65"/>
      <c r="D47" s="123" t="s">
        <v>17</v>
      </c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5"/>
      <c r="AC47" s="65" t="s">
        <v>20</v>
      </c>
      <c r="AD47" s="65"/>
      <c r="AE47" s="65"/>
      <c r="AF47" s="65"/>
      <c r="AG47" s="65"/>
      <c r="AH47" s="65"/>
      <c r="AI47" s="65"/>
      <c r="AJ47" s="65"/>
      <c r="AK47" s="65" t="s">
        <v>21</v>
      </c>
      <c r="AL47" s="65"/>
      <c r="AM47" s="65"/>
      <c r="AN47" s="65"/>
      <c r="AO47" s="65"/>
      <c r="AP47" s="65"/>
      <c r="AQ47" s="65"/>
      <c r="AR47" s="65"/>
      <c r="AS47" s="65" t="s">
        <v>18</v>
      </c>
      <c r="AT47" s="65"/>
      <c r="AU47" s="65"/>
      <c r="AV47" s="65"/>
      <c r="AW47" s="65"/>
      <c r="AX47" s="65"/>
      <c r="AY47" s="65"/>
      <c r="AZ47" s="65"/>
      <c r="BA47" s="15"/>
      <c r="BB47" s="15"/>
      <c r="BC47" s="15"/>
      <c r="BD47" s="15"/>
      <c r="BE47" s="15"/>
      <c r="BF47" s="15"/>
      <c r="BG47" s="15"/>
      <c r="BH47" s="15"/>
    </row>
    <row r="48" spans="1:79" ht="16.5" customHeight="1" x14ac:dyDescent="0.2">
      <c r="A48" s="65"/>
      <c r="B48" s="65"/>
      <c r="C48" s="65"/>
      <c r="D48" s="126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8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15"/>
      <c r="BB48" s="15"/>
      <c r="BC48" s="15"/>
      <c r="BD48" s="15"/>
      <c r="BE48" s="15"/>
      <c r="BF48" s="15"/>
      <c r="BG48" s="15"/>
      <c r="BH48" s="15"/>
    </row>
    <row r="49" spans="1:79" ht="15.75" x14ac:dyDescent="0.2">
      <c r="A49" s="65">
        <v>1</v>
      </c>
      <c r="B49" s="65"/>
      <c r="C49" s="65"/>
      <c r="D49" s="67">
        <v>2</v>
      </c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9"/>
      <c r="AC49" s="65">
        <v>3</v>
      </c>
      <c r="AD49" s="65"/>
      <c r="AE49" s="65"/>
      <c r="AF49" s="65"/>
      <c r="AG49" s="65"/>
      <c r="AH49" s="65"/>
      <c r="AI49" s="65"/>
      <c r="AJ49" s="65"/>
      <c r="AK49" s="65">
        <v>4</v>
      </c>
      <c r="AL49" s="65"/>
      <c r="AM49" s="65"/>
      <c r="AN49" s="65"/>
      <c r="AO49" s="65"/>
      <c r="AP49" s="65"/>
      <c r="AQ49" s="65"/>
      <c r="AR49" s="65"/>
      <c r="AS49" s="65">
        <v>5</v>
      </c>
      <c r="AT49" s="65"/>
      <c r="AU49" s="65"/>
      <c r="AV49" s="65"/>
      <c r="AW49" s="65"/>
      <c r="AX49" s="65"/>
      <c r="AY49" s="65"/>
      <c r="AZ49" s="65"/>
      <c r="BA49" s="15"/>
      <c r="BB49" s="15"/>
      <c r="BC49" s="15"/>
      <c r="BD49" s="15"/>
      <c r="BE49" s="15"/>
      <c r="BF49" s="15"/>
      <c r="BG49" s="15"/>
      <c r="BH49" s="15"/>
    </row>
    <row r="50" spans="1:79" ht="34.5" customHeight="1" x14ac:dyDescent="0.2">
      <c r="A50" s="70">
        <v>1</v>
      </c>
      <c r="B50" s="70"/>
      <c r="C50" s="70"/>
      <c r="D50" s="135" t="s">
        <v>52</v>
      </c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7"/>
      <c r="AC50" s="66"/>
      <c r="AD50" s="66"/>
      <c r="AE50" s="66"/>
      <c r="AF50" s="66"/>
      <c r="AG50" s="66"/>
      <c r="AH50" s="66"/>
      <c r="AI50" s="66"/>
      <c r="AJ50" s="66"/>
      <c r="AK50" s="66">
        <f>SUM(AK51:AR56)</f>
        <v>1910000</v>
      </c>
      <c r="AL50" s="66"/>
      <c r="AM50" s="66"/>
      <c r="AN50" s="66"/>
      <c r="AO50" s="66"/>
      <c r="AP50" s="66"/>
      <c r="AQ50" s="66"/>
      <c r="AR50" s="66"/>
      <c r="AS50" s="66">
        <f t="shared" ref="AS50:AS55" si="0">AC50+AK50</f>
        <v>1910000</v>
      </c>
      <c r="AT50" s="66"/>
      <c r="AU50" s="66"/>
      <c r="AV50" s="66"/>
      <c r="AW50" s="66"/>
      <c r="AX50" s="66"/>
      <c r="AY50" s="66"/>
      <c r="AZ50" s="66"/>
      <c r="BA50" s="16"/>
      <c r="BB50" s="16"/>
      <c r="BC50" s="16"/>
      <c r="BD50" s="16"/>
      <c r="BE50" s="16"/>
      <c r="BF50" s="16"/>
      <c r="BG50" s="16"/>
      <c r="BH50" s="16"/>
      <c r="BT50" s="53">
        <v>4708783</v>
      </c>
      <c r="BU50" s="53"/>
      <c r="BV50" s="54">
        <f>AK50-BT50</f>
        <v>-2798783</v>
      </c>
      <c r="BW50" s="53"/>
      <c r="BX50" s="53"/>
      <c r="BY50" s="53"/>
      <c r="BZ50" s="53"/>
      <c r="CA50" s="1" t="s">
        <v>7</v>
      </c>
    </row>
    <row r="51" spans="1:79" ht="52.5" customHeight="1" x14ac:dyDescent="0.2">
      <c r="A51" s="67"/>
      <c r="B51" s="68"/>
      <c r="C51" s="69"/>
      <c r="D51" s="95" t="s">
        <v>111</v>
      </c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7"/>
      <c r="AC51" s="80"/>
      <c r="AD51" s="81"/>
      <c r="AE51" s="81"/>
      <c r="AF51" s="81"/>
      <c r="AG51" s="81"/>
      <c r="AH51" s="81"/>
      <c r="AI51" s="81"/>
      <c r="AJ51" s="82"/>
      <c r="AK51" s="80">
        <f>100000</f>
        <v>100000</v>
      </c>
      <c r="AL51" s="81"/>
      <c r="AM51" s="81"/>
      <c r="AN51" s="81"/>
      <c r="AO51" s="81"/>
      <c r="AP51" s="81"/>
      <c r="AQ51" s="81"/>
      <c r="AR51" s="82"/>
      <c r="AS51" s="57">
        <f t="shared" si="0"/>
        <v>100000</v>
      </c>
      <c r="AT51" s="57"/>
      <c r="AU51" s="57"/>
      <c r="AV51" s="57"/>
      <c r="AW51" s="57"/>
      <c r="AX51" s="57"/>
      <c r="AY51" s="57"/>
      <c r="AZ51" s="57"/>
      <c r="BA51" s="16"/>
      <c r="BB51" s="16"/>
      <c r="BC51" s="16"/>
      <c r="BD51" s="16"/>
      <c r="BE51" s="16"/>
      <c r="BF51" s="16"/>
      <c r="BG51" s="16"/>
      <c r="BH51" s="16"/>
      <c r="BT51" s="53"/>
      <c r="BU51" s="53"/>
      <c r="BV51" s="53"/>
      <c r="BW51" s="53"/>
      <c r="BX51" s="53"/>
      <c r="BY51" s="53"/>
      <c r="BZ51" s="53"/>
    </row>
    <row r="52" spans="1:79" ht="71.25" customHeight="1" x14ac:dyDescent="0.2">
      <c r="A52" s="67"/>
      <c r="B52" s="68"/>
      <c r="C52" s="69"/>
      <c r="D52" s="95" t="s">
        <v>118</v>
      </c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7"/>
      <c r="AC52" s="80"/>
      <c r="AD52" s="81"/>
      <c r="AE52" s="81"/>
      <c r="AF52" s="81"/>
      <c r="AG52" s="81"/>
      <c r="AH52" s="81"/>
      <c r="AI52" s="81"/>
      <c r="AJ52" s="82"/>
      <c r="AK52" s="80">
        <v>100000</v>
      </c>
      <c r="AL52" s="81"/>
      <c r="AM52" s="81"/>
      <c r="AN52" s="81"/>
      <c r="AO52" s="81"/>
      <c r="AP52" s="81"/>
      <c r="AQ52" s="81"/>
      <c r="AR52" s="82"/>
      <c r="AS52" s="57">
        <f>AC52+AK52</f>
        <v>100000</v>
      </c>
      <c r="AT52" s="57"/>
      <c r="AU52" s="57"/>
      <c r="AV52" s="57"/>
      <c r="AW52" s="57"/>
      <c r="AX52" s="57"/>
      <c r="AY52" s="57"/>
      <c r="AZ52" s="57"/>
      <c r="BA52" s="16"/>
      <c r="BB52" s="16"/>
      <c r="BC52" s="16"/>
      <c r="BD52" s="16"/>
      <c r="BE52" s="16"/>
      <c r="BF52" s="16"/>
      <c r="BG52" s="16"/>
      <c r="BH52" s="16"/>
      <c r="BT52" s="53"/>
      <c r="BU52" s="53"/>
      <c r="BV52" s="53"/>
      <c r="BW52" s="53"/>
      <c r="BX52" s="53"/>
      <c r="BY52" s="53"/>
      <c r="BZ52" s="53"/>
    </row>
    <row r="53" spans="1:79" ht="49.5" customHeight="1" x14ac:dyDescent="0.2">
      <c r="A53" s="67"/>
      <c r="B53" s="68"/>
      <c r="C53" s="69"/>
      <c r="D53" s="95" t="s">
        <v>113</v>
      </c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7"/>
      <c r="AC53" s="80"/>
      <c r="AD53" s="81"/>
      <c r="AE53" s="81"/>
      <c r="AF53" s="81"/>
      <c r="AG53" s="81"/>
      <c r="AH53" s="81"/>
      <c r="AI53" s="81"/>
      <c r="AJ53" s="82"/>
      <c r="AK53" s="80">
        <v>10000</v>
      </c>
      <c r="AL53" s="81"/>
      <c r="AM53" s="81"/>
      <c r="AN53" s="81"/>
      <c r="AO53" s="81"/>
      <c r="AP53" s="81"/>
      <c r="AQ53" s="81"/>
      <c r="AR53" s="82"/>
      <c r="AS53" s="57">
        <f t="shared" si="0"/>
        <v>10000</v>
      </c>
      <c r="AT53" s="57"/>
      <c r="AU53" s="57"/>
      <c r="AV53" s="57"/>
      <c r="AW53" s="57"/>
      <c r="AX53" s="57"/>
      <c r="AY53" s="57"/>
      <c r="AZ53" s="57"/>
      <c r="BA53" s="16"/>
      <c r="BB53" s="16"/>
      <c r="BC53" s="16"/>
      <c r="BD53" s="16"/>
      <c r="BE53" s="16"/>
      <c r="BF53" s="16"/>
      <c r="BG53" s="16"/>
      <c r="BH53" s="16"/>
      <c r="BT53" s="53"/>
      <c r="BU53" s="53"/>
      <c r="BV53" s="53"/>
      <c r="BW53" s="53"/>
      <c r="BX53" s="53"/>
      <c r="BY53" s="53"/>
      <c r="BZ53" s="53"/>
    </row>
    <row r="54" spans="1:79" ht="34.5" hidden="1" customHeight="1" x14ac:dyDescent="0.2">
      <c r="A54" s="67"/>
      <c r="B54" s="68"/>
      <c r="C54" s="69"/>
      <c r="D54" s="95" t="s">
        <v>67</v>
      </c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7"/>
      <c r="AC54" s="80"/>
      <c r="AD54" s="81"/>
      <c r="AE54" s="81"/>
      <c r="AF54" s="81"/>
      <c r="AG54" s="81"/>
      <c r="AH54" s="81"/>
      <c r="AI54" s="81"/>
      <c r="AJ54" s="82"/>
      <c r="AK54" s="80">
        <f>50000-50000</f>
        <v>0</v>
      </c>
      <c r="AL54" s="81"/>
      <c r="AM54" s="81"/>
      <c r="AN54" s="81"/>
      <c r="AO54" s="81"/>
      <c r="AP54" s="81"/>
      <c r="AQ54" s="81"/>
      <c r="AR54" s="82"/>
      <c r="AS54" s="57">
        <f t="shared" si="0"/>
        <v>0</v>
      </c>
      <c r="AT54" s="57"/>
      <c r="AU54" s="57"/>
      <c r="AV54" s="57"/>
      <c r="AW54" s="57"/>
      <c r="AX54" s="57"/>
      <c r="AY54" s="57"/>
      <c r="AZ54" s="57"/>
      <c r="BA54" s="16"/>
      <c r="BB54" s="16"/>
      <c r="BC54" s="16"/>
      <c r="BD54" s="16"/>
      <c r="BE54" s="16"/>
      <c r="BF54" s="16"/>
      <c r="BG54" s="16"/>
      <c r="BH54" s="16"/>
      <c r="BT54" s="53"/>
      <c r="BU54" s="53"/>
      <c r="BV54" s="53"/>
      <c r="BW54" s="53"/>
      <c r="BX54" s="53"/>
      <c r="BY54" s="53"/>
      <c r="BZ54" s="53"/>
    </row>
    <row r="55" spans="1:79" ht="40.5" customHeight="1" x14ac:dyDescent="0.2">
      <c r="A55" s="67"/>
      <c r="B55" s="68"/>
      <c r="C55" s="69"/>
      <c r="D55" s="95" t="s">
        <v>114</v>
      </c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7"/>
      <c r="AC55" s="80"/>
      <c r="AD55" s="81"/>
      <c r="AE55" s="81"/>
      <c r="AF55" s="81"/>
      <c r="AG55" s="81"/>
      <c r="AH55" s="81"/>
      <c r="AI55" s="81"/>
      <c r="AJ55" s="82"/>
      <c r="AK55" s="80">
        <f>100000</f>
        <v>100000</v>
      </c>
      <c r="AL55" s="81"/>
      <c r="AM55" s="81"/>
      <c r="AN55" s="81"/>
      <c r="AO55" s="81"/>
      <c r="AP55" s="81"/>
      <c r="AQ55" s="81"/>
      <c r="AR55" s="82"/>
      <c r="AS55" s="57">
        <f t="shared" si="0"/>
        <v>100000</v>
      </c>
      <c r="AT55" s="57"/>
      <c r="AU55" s="57"/>
      <c r="AV55" s="57"/>
      <c r="AW55" s="57"/>
      <c r="AX55" s="57"/>
      <c r="AY55" s="57"/>
      <c r="AZ55" s="57"/>
      <c r="BA55" s="16"/>
      <c r="BB55" s="16"/>
      <c r="BC55" s="16"/>
      <c r="BD55" s="16"/>
      <c r="BE55" s="16"/>
      <c r="BF55" s="16"/>
      <c r="BG55" s="16"/>
      <c r="BH55" s="16"/>
      <c r="BT55" s="53"/>
      <c r="BU55" s="53"/>
      <c r="BV55" s="53"/>
      <c r="BW55" s="53"/>
      <c r="BX55" s="53"/>
      <c r="BY55" s="53"/>
      <c r="BZ55" s="53"/>
    </row>
    <row r="56" spans="1:79" ht="48" customHeight="1" x14ac:dyDescent="0.2">
      <c r="A56" s="67"/>
      <c r="B56" s="68"/>
      <c r="C56" s="69"/>
      <c r="D56" s="71" t="s">
        <v>112</v>
      </c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9"/>
      <c r="AC56" s="80"/>
      <c r="AD56" s="81"/>
      <c r="AE56" s="81"/>
      <c r="AF56" s="81"/>
      <c r="AG56" s="81"/>
      <c r="AH56" s="81"/>
      <c r="AI56" s="81"/>
      <c r="AJ56" s="82"/>
      <c r="AK56" s="80">
        <f>1600000</f>
        <v>1600000</v>
      </c>
      <c r="AL56" s="81"/>
      <c r="AM56" s="81"/>
      <c r="AN56" s="81"/>
      <c r="AO56" s="81"/>
      <c r="AP56" s="81"/>
      <c r="AQ56" s="81"/>
      <c r="AR56" s="82"/>
      <c r="AS56" s="57">
        <f t="shared" ref="AS56:AS67" si="1">AC56+AK56</f>
        <v>1600000</v>
      </c>
      <c r="AT56" s="57"/>
      <c r="AU56" s="57"/>
      <c r="AV56" s="57"/>
      <c r="AW56" s="57"/>
      <c r="AX56" s="57"/>
      <c r="AY56" s="57"/>
      <c r="AZ56" s="57"/>
      <c r="BA56" s="16"/>
      <c r="BB56" s="16"/>
      <c r="BC56" s="16"/>
      <c r="BD56" s="16"/>
      <c r="BE56" s="16"/>
      <c r="BF56" s="16"/>
      <c r="BG56" s="16"/>
      <c r="BH56" s="16"/>
      <c r="BT56" s="53"/>
      <c r="BU56" s="53"/>
      <c r="BV56" s="53"/>
      <c r="BW56" s="53"/>
      <c r="BX56" s="53"/>
      <c r="BY56" s="53"/>
      <c r="BZ56" s="53"/>
    </row>
    <row r="57" spans="1:79" ht="36.75" customHeight="1" x14ac:dyDescent="0.2">
      <c r="A57" s="70">
        <v>2</v>
      </c>
      <c r="B57" s="70"/>
      <c r="C57" s="70"/>
      <c r="D57" s="102" t="s">
        <v>53</v>
      </c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4"/>
      <c r="AC57" s="66"/>
      <c r="AD57" s="66"/>
      <c r="AE57" s="66"/>
      <c r="AF57" s="66"/>
      <c r="AG57" s="66"/>
      <c r="AH57" s="66"/>
      <c r="AI57" s="66"/>
      <c r="AJ57" s="66"/>
      <c r="AK57" s="66">
        <f>SUM(AK58:AR68)</f>
        <v>11460000</v>
      </c>
      <c r="AL57" s="66"/>
      <c r="AM57" s="66"/>
      <c r="AN57" s="66"/>
      <c r="AO57" s="66"/>
      <c r="AP57" s="66"/>
      <c r="AQ57" s="66"/>
      <c r="AR57" s="66"/>
      <c r="AS57" s="66">
        <f t="shared" si="1"/>
        <v>11460000</v>
      </c>
      <c r="AT57" s="66"/>
      <c r="AU57" s="66"/>
      <c r="AV57" s="66"/>
      <c r="AW57" s="66"/>
      <c r="AX57" s="66"/>
      <c r="AY57" s="66"/>
      <c r="AZ57" s="66"/>
      <c r="BA57" s="16"/>
      <c r="BB57" s="16"/>
      <c r="BC57" s="16"/>
      <c r="BD57" s="16"/>
      <c r="BE57" s="16"/>
      <c r="BF57" s="16"/>
      <c r="BG57" s="16"/>
      <c r="BH57" s="16"/>
      <c r="BT57" s="53">
        <v>23297429</v>
      </c>
      <c r="BU57" s="53"/>
      <c r="BV57" s="54">
        <f>AK57-BT57</f>
        <v>-11837429</v>
      </c>
      <c r="BW57" s="53"/>
      <c r="BX57" s="53"/>
      <c r="BY57" s="53"/>
      <c r="BZ57" s="53"/>
    </row>
    <row r="58" spans="1:79" ht="50.25" customHeight="1" x14ac:dyDescent="0.2">
      <c r="A58" s="67"/>
      <c r="B58" s="68"/>
      <c r="C58" s="69"/>
      <c r="D58" s="71" t="s">
        <v>154</v>
      </c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9"/>
      <c r="AC58" s="57"/>
      <c r="AD58" s="57"/>
      <c r="AE58" s="57"/>
      <c r="AF58" s="57"/>
      <c r="AG58" s="57"/>
      <c r="AH58" s="57"/>
      <c r="AI58" s="57"/>
      <c r="AJ58" s="57"/>
      <c r="AK58" s="80">
        <f>1000000</f>
        <v>1000000</v>
      </c>
      <c r="AL58" s="81"/>
      <c r="AM58" s="81"/>
      <c r="AN58" s="81"/>
      <c r="AO58" s="81"/>
      <c r="AP58" s="81"/>
      <c r="AQ58" s="81"/>
      <c r="AR58" s="82"/>
      <c r="AS58" s="57">
        <f t="shared" si="1"/>
        <v>1000000</v>
      </c>
      <c r="AT58" s="57"/>
      <c r="AU58" s="57"/>
      <c r="AV58" s="57"/>
      <c r="AW58" s="57"/>
      <c r="AX58" s="57"/>
      <c r="AY58" s="57"/>
      <c r="AZ58" s="57"/>
      <c r="BA58" s="16"/>
      <c r="BB58" s="16"/>
      <c r="BC58" s="16"/>
      <c r="BD58" s="16"/>
      <c r="BE58" s="16"/>
      <c r="BF58" s="16"/>
      <c r="BG58" s="16"/>
      <c r="BH58" s="16"/>
      <c r="BT58" s="53"/>
      <c r="BU58" s="53"/>
      <c r="BV58" s="53"/>
      <c r="BW58" s="53"/>
      <c r="BX58" s="53"/>
      <c r="BY58" s="53"/>
      <c r="BZ58" s="53"/>
    </row>
    <row r="59" spans="1:79" ht="52.5" hidden="1" customHeight="1" x14ac:dyDescent="0.2">
      <c r="A59" s="67"/>
      <c r="B59" s="68"/>
      <c r="C59" s="69"/>
      <c r="D59" s="71" t="s">
        <v>68</v>
      </c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9"/>
      <c r="AC59" s="57"/>
      <c r="AD59" s="57"/>
      <c r="AE59" s="57"/>
      <c r="AF59" s="57"/>
      <c r="AG59" s="57"/>
      <c r="AH59" s="57"/>
      <c r="AI59" s="57"/>
      <c r="AJ59" s="57"/>
      <c r="AK59" s="80">
        <f>100000-100000</f>
        <v>0</v>
      </c>
      <c r="AL59" s="81"/>
      <c r="AM59" s="81"/>
      <c r="AN59" s="81"/>
      <c r="AO59" s="81"/>
      <c r="AP59" s="81"/>
      <c r="AQ59" s="81"/>
      <c r="AR59" s="82"/>
      <c r="AS59" s="57">
        <f t="shared" si="1"/>
        <v>0</v>
      </c>
      <c r="AT59" s="57"/>
      <c r="AU59" s="57"/>
      <c r="AV59" s="57"/>
      <c r="AW59" s="57"/>
      <c r="AX59" s="57"/>
      <c r="AY59" s="57"/>
      <c r="AZ59" s="57"/>
      <c r="BA59" s="16"/>
      <c r="BB59" s="16"/>
      <c r="BC59" s="16"/>
      <c r="BD59" s="16"/>
      <c r="BE59" s="16"/>
      <c r="BF59" s="16"/>
      <c r="BG59" s="16"/>
      <c r="BH59" s="16"/>
      <c r="BT59" s="53"/>
      <c r="BU59" s="53"/>
      <c r="BV59" s="53"/>
      <c r="BW59" s="53"/>
      <c r="BX59" s="53"/>
      <c r="BY59" s="53"/>
      <c r="BZ59" s="53"/>
    </row>
    <row r="60" spans="1:79" ht="49.5" hidden="1" customHeight="1" x14ac:dyDescent="0.2">
      <c r="A60" s="67"/>
      <c r="B60" s="68"/>
      <c r="C60" s="69"/>
      <c r="D60" s="71" t="s">
        <v>69</v>
      </c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9"/>
      <c r="AC60" s="57"/>
      <c r="AD60" s="57"/>
      <c r="AE60" s="57"/>
      <c r="AF60" s="57"/>
      <c r="AG60" s="57"/>
      <c r="AH60" s="57"/>
      <c r="AI60" s="57"/>
      <c r="AJ60" s="57"/>
      <c r="AK60" s="80">
        <f>100000-100000</f>
        <v>0</v>
      </c>
      <c r="AL60" s="81"/>
      <c r="AM60" s="81"/>
      <c r="AN60" s="81"/>
      <c r="AO60" s="81"/>
      <c r="AP60" s="81"/>
      <c r="AQ60" s="81"/>
      <c r="AR60" s="82"/>
      <c r="AS60" s="57">
        <f t="shared" si="1"/>
        <v>0</v>
      </c>
      <c r="AT60" s="57"/>
      <c r="AU60" s="57"/>
      <c r="AV60" s="57"/>
      <c r="AW60" s="57"/>
      <c r="AX60" s="57"/>
      <c r="AY60" s="57"/>
      <c r="AZ60" s="57"/>
      <c r="BA60" s="16"/>
      <c r="BB60" s="16"/>
      <c r="BC60" s="16"/>
      <c r="BD60" s="16"/>
      <c r="BE60" s="16"/>
      <c r="BF60" s="16"/>
      <c r="BG60" s="16"/>
      <c r="BH60" s="16"/>
      <c r="BT60" s="53"/>
      <c r="BU60" s="53"/>
      <c r="BV60" s="53"/>
      <c r="BW60" s="53"/>
      <c r="BX60" s="53"/>
      <c r="BY60" s="53"/>
      <c r="BZ60" s="53"/>
    </row>
    <row r="61" spans="1:79" ht="39" customHeight="1" x14ac:dyDescent="0.2">
      <c r="A61" s="67"/>
      <c r="B61" s="68"/>
      <c r="C61" s="69"/>
      <c r="D61" s="95" t="s">
        <v>148</v>
      </c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7"/>
      <c r="AC61" s="57"/>
      <c r="AD61" s="57"/>
      <c r="AE61" s="57"/>
      <c r="AF61" s="57"/>
      <c r="AG61" s="57"/>
      <c r="AH61" s="57"/>
      <c r="AI61" s="57"/>
      <c r="AJ61" s="57"/>
      <c r="AK61" s="80">
        <v>1000000</v>
      </c>
      <c r="AL61" s="81"/>
      <c r="AM61" s="81"/>
      <c r="AN61" s="81"/>
      <c r="AO61" s="81"/>
      <c r="AP61" s="81"/>
      <c r="AQ61" s="81"/>
      <c r="AR61" s="82"/>
      <c r="AS61" s="57">
        <f t="shared" si="1"/>
        <v>1000000</v>
      </c>
      <c r="AT61" s="57"/>
      <c r="AU61" s="57"/>
      <c r="AV61" s="57"/>
      <c r="AW61" s="57"/>
      <c r="AX61" s="57"/>
      <c r="AY61" s="57"/>
      <c r="AZ61" s="57"/>
      <c r="BA61" s="16"/>
      <c r="BB61" s="16"/>
      <c r="BC61" s="16"/>
      <c r="BD61" s="16"/>
      <c r="BE61" s="16"/>
      <c r="BF61" s="16"/>
      <c r="BG61" s="16"/>
      <c r="BH61" s="16"/>
      <c r="BT61" s="53"/>
      <c r="BU61" s="53"/>
      <c r="BV61" s="53"/>
      <c r="BW61" s="53"/>
      <c r="BX61" s="53"/>
      <c r="BY61" s="53"/>
      <c r="BZ61" s="53"/>
    </row>
    <row r="62" spans="1:79" ht="49.5" customHeight="1" x14ac:dyDescent="0.2">
      <c r="A62" s="67"/>
      <c r="B62" s="68"/>
      <c r="C62" s="69"/>
      <c r="D62" s="71" t="s">
        <v>121</v>
      </c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9"/>
      <c r="AC62" s="57"/>
      <c r="AD62" s="57"/>
      <c r="AE62" s="57"/>
      <c r="AF62" s="57"/>
      <c r="AG62" s="57"/>
      <c r="AH62" s="57"/>
      <c r="AI62" s="57"/>
      <c r="AJ62" s="57"/>
      <c r="AK62" s="80">
        <v>1000000</v>
      </c>
      <c r="AL62" s="81"/>
      <c r="AM62" s="81"/>
      <c r="AN62" s="81"/>
      <c r="AO62" s="81"/>
      <c r="AP62" s="81"/>
      <c r="AQ62" s="81"/>
      <c r="AR62" s="82"/>
      <c r="AS62" s="57">
        <f t="shared" si="1"/>
        <v>1000000</v>
      </c>
      <c r="AT62" s="57"/>
      <c r="AU62" s="57"/>
      <c r="AV62" s="57"/>
      <c r="AW62" s="57"/>
      <c r="AX62" s="57"/>
      <c r="AY62" s="57"/>
      <c r="AZ62" s="57"/>
      <c r="BA62" s="16"/>
      <c r="BB62" s="16"/>
      <c r="BC62" s="16"/>
      <c r="BD62" s="16"/>
      <c r="BE62" s="16"/>
      <c r="BF62" s="16"/>
      <c r="BG62" s="16"/>
      <c r="BH62" s="16"/>
      <c r="BT62" s="53"/>
      <c r="BU62" s="53"/>
      <c r="BV62" s="53"/>
      <c r="BW62" s="53"/>
      <c r="BX62" s="53"/>
      <c r="BY62" s="53"/>
      <c r="BZ62" s="53"/>
    </row>
    <row r="63" spans="1:79" ht="49.5" customHeight="1" x14ac:dyDescent="0.2">
      <c r="A63" s="67"/>
      <c r="B63" s="68"/>
      <c r="C63" s="69"/>
      <c r="D63" s="71" t="s">
        <v>123</v>
      </c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9"/>
      <c r="AC63" s="57"/>
      <c r="AD63" s="57"/>
      <c r="AE63" s="57"/>
      <c r="AF63" s="57"/>
      <c r="AG63" s="57"/>
      <c r="AH63" s="57"/>
      <c r="AI63" s="57"/>
      <c r="AJ63" s="57"/>
      <c r="AK63" s="80">
        <v>500000</v>
      </c>
      <c r="AL63" s="81"/>
      <c r="AM63" s="81"/>
      <c r="AN63" s="81"/>
      <c r="AO63" s="81"/>
      <c r="AP63" s="81"/>
      <c r="AQ63" s="81"/>
      <c r="AR63" s="82"/>
      <c r="AS63" s="57">
        <f t="shared" si="1"/>
        <v>500000</v>
      </c>
      <c r="AT63" s="57"/>
      <c r="AU63" s="57"/>
      <c r="AV63" s="57"/>
      <c r="AW63" s="57"/>
      <c r="AX63" s="57"/>
      <c r="AY63" s="57"/>
      <c r="AZ63" s="57"/>
      <c r="BA63" s="16"/>
      <c r="BB63" s="16"/>
      <c r="BC63" s="16"/>
      <c r="BD63" s="16"/>
      <c r="BE63" s="16"/>
      <c r="BF63" s="16"/>
      <c r="BG63" s="16"/>
      <c r="BH63" s="16"/>
      <c r="BT63" s="53"/>
      <c r="BU63" s="53"/>
      <c r="BV63" s="53"/>
      <c r="BW63" s="53"/>
      <c r="BX63" s="53"/>
      <c r="BY63" s="53"/>
      <c r="BZ63" s="53"/>
    </row>
    <row r="64" spans="1:79" ht="49.5" customHeight="1" x14ac:dyDescent="0.2">
      <c r="A64" s="67"/>
      <c r="B64" s="68"/>
      <c r="C64" s="69"/>
      <c r="D64" s="71" t="s">
        <v>93</v>
      </c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9"/>
      <c r="AC64" s="57"/>
      <c r="AD64" s="57"/>
      <c r="AE64" s="57"/>
      <c r="AF64" s="57"/>
      <c r="AG64" s="57"/>
      <c r="AH64" s="57"/>
      <c r="AI64" s="57"/>
      <c r="AJ64" s="57"/>
      <c r="AK64" s="80">
        <v>500000</v>
      </c>
      <c r="AL64" s="81"/>
      <c r="AM64" s="81"/>
      <c r="AN64" s="81"/>
      <c r="AO64" s="81"/>
      <c r="AP64" s="81"/>
      <c r="AQ64" s="81"/>
      <c r="AR64" s="82"/>
      <c r="AS64" s="57">
        <f t="shared" si="1"/>
        <v>500000</v>
      </c>
      <c r="AT64" s="57"/>
      <c r="AU64" s="57"/>
      <c r="AV64" s="57"/>
      <c r="AW64" s="57"/>
      <c r="AX64" s="57"/>
      <c r="AY64" s="57"/>
      <c r="AZ64" s="57"/>
      <c r="BA64" s="16"/>
      <c r="BB64" s="16"/>
      <c r="BC64" s="16"/>
      <c r="BD64" s="16"/>
      <c r="BE64" s="16"/>
      <c r="BF64" s="16"/>
      <c r="BG64" s="16"/>
      <c r="BH64" s="16"/>
      <c r="BT64" s="53"/>
      <c r="BU64" s="53"/>
      <c r="BV64" s="53"/>
      <c r="BW64" s="53"/>
      <c r="BX64" s="53"/>
      <c r="BY64" s="53"/>
      <c r="BZ64" s="53"/>
    </row>
    <row r="65" spans="1:78" ht="51.75" customHeight="1" x14ac:dyDescent="0.2">
      <c r="A65" s="67"/>
      <c r="B65" s="68"/>
      <c r="C65" s="69"/>
      <c r="D65" s="71" t="s">
        <v>124</v>
      </c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9"/>
      <c r="AC65" s="57"/>
      <c r="AD65" s="57"/>
      <c r="AE65" s="57"/>
      <c r="AF65" s="57"/>
      <c r="AG65" s="57"/>
      <c r="AH65" s="57"/>
      <c r="AI65" s="57"/>
      <c r="AJ65" s="57"/>
      <c r="AK65" s="80">
        <v>500000</v>
      </c>
      <c r="AL65" s="81"/>
      <c r="AM65" s="81"/>
      <c r="AN65" s="81"/>
      <c r="AO65" s="81"/>
      <c r="AP65" s="81"/>
      <c r="AQ65" s="81"/>
      <c r="AR65" s="82"/>
      <c r="AS65" s="57">
        <f t="shared" si="1"/>
        <v>500000</v>
      </c>
      <c r="AT65" s="57"/>
      <c r="AU65" s="57"/>
      <c r="AV65" s="57"/>
      <c r="AW65" s="57"/>
      <c r="AX65" s="57"/>
      <c r="AY65" s="57"/>
      <c r="AZ65" s="57"/>
      <c r="BA65" s="16"/>
      <c r="BB65" s="16"/>
      <c r="BC65" s="16"/>
      <c r="BD65" s="16"/>
      <c r="BE65" s="16"/>
      <c r="BF65" s="16"/>
      <c r="BG65" s="16"/>
      <c r="BH65" s="16"/>
      <c r="BT65" s="53"/>
      <c r="BU65" s="53"/>
      <c r="BV65" s="53"/>
      <c r="BW65" s="53"/>
      <c r="BX65" s="53"/>
      <c r="BY65" s="53"/>
      <c r="BZ65" s="53"/>
    </row>
    <row r="66" spans="1:78" ht="51.75" customHeight="1" x14ac:dyDescent="0.2">
      <c r="A66" s="67"/>
      <c r="B66" s="68"/>
      <c r="C66" s="69"/>
      <c r="D66" s="77" t="s">
        <v>125</v>
      </c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9"/>
      <c r="AC66" s="57"/>
      <c r="AD66" s="57"/>
      <c r="AE66" s="57"/>
      <c r="AF66" s="57"/>
      <c r="AG66" s="57"/>
      <c r="AH66" s="57"/>
      <c r="AI66" s="57"/>
      <c r="AJ66" s="57"/>
      <c r="AK66" s="80">
        <v>500000</v>
      </c>
      <c r="AL66" s="81"/>
      <c r="AM66" s="81"/>
      <c r="AN66" s="81"/>
      <c r="AO66" s="81"/>
      <c r="AP66" s="81"/>
      <c r="AQ66" s="81"/>
      <c r="AR66" s="82"/>
      <c r="AS66" s="57">
        <f t="shared" si="1"/>
        <v>500000</v>
      </c>
      <c r="AT66" s="57"/>
      <c r="AU66" s="57"/>
      <c r="AV66" s="57"/>
      <c r="AW66" s="57"/>
      <c r="AX66" s="57"/>
      <c r="AY66" s="57"/>
      <c r="AZ66" s="57"/>
      <c r="BA66" s="16"/>
      <c r="BB66" s="16"/>
      <c r="BC66" s="16"/>
      <c r="BD66" s="16"/>
      <c r="BE66" s="16"/>
      <c r="BF66" s="16"/>
      <c r="BG66" s="16"/>
      <c r="BH66" s="16"/>
      <c r="BT66" s="53"/>
      <c r="BU66" s="53"/>
      <c r="BV66" s="53"/>
      <c r="BW66" s="53"/>
      <c r="BX66" s="53"/>
      <c r="BY66" s="53"/>
      <c r="BZ66" s="53"/>
    </row>
    <row r="67" spans="1:78" ht="34.5" customHeight="1" x14ac:dyDescent="0.2">
      <c r="A67" s="67"/>
      <c r="B67" s="68"/>
      <c r="C67" s="69"/>
      <c r="D67" s="77" t="s">
        <v>122</v>
      </c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9"/>
      <c r="AC67" s="57"/>
      <c r="AD67" s="57"/>
      <c r="AE67" s="57"/>
      <c r="AF67" s="57"/>
      <c r="AG67" s="57"/>
      <c r="AH67" s="57"/>
      <c r="AI67" s="57"/>
      <c r="AJ67" s="57"/>
      <c r="AK67" s="80">
        <v>3460000</v>
      </c>
      <c r="AL67" s="81"/>
      <c r="AM67" s="81"/>
      <c r="AN67" s="81"/>
      <c r="AO67" s="81"/>
      <c r="AP67" s="81"/>
      <c r="AQ67" s="81"/>
      <c r="AR67" s="82"/>
      <c r="AS67" s="57">
        <f t="shared" si="1"/>
        <v>3460000</v>
      </c>
      <c r="AT67" s="57"/>
      <c r="AU67" s="57"/>
      <c r="AV67" s="57"/>
      <c r="AW67" s="57"/>
      <c r="AX67" s="57"/>
      <c r="AY67" s="57"/>
      <c r="AZ67" s="57"/>
      <c r="BA67" s="16"/>
      <c r="BB67" s="16"/>
      <c r="BC67" s="16"/>
      <c r="BD67" s="16"/>
      <c r="BE67" s="16"/>
      <c r="BF67" s="16"/>
      <c r="BG67" s="16"/>
      <c r="BH67" s="16"/>
      <c r="BT67" s="53"/>
      <c r="BU67" s="53"/>
      <c r="BV67" s="53"/>
      <c r="BW67" s="53"/>
      <c r="BX67" s="53"/>
      <c r="BY67" s="53"/>
      <c r="BZ67" s="53"/>
    </row>
    <row r="68" spans="1:78" ht="34.5" customHeight="1" x14ac:dyDescent="0.2">
      <c r="A68" s="67"/>
      <c r="B68" s="68"/>
      <c r="C68" s="69"/>
      <c r="D68" s="77" t="s">
        <v>156</v>
      </c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9"/>
      <c r="AC68" s="57"/>
      <c r="AD68" s="57"/>
      <c r="AE68" s="57"/>
      <c r="AF68" s="57"/>
      <c r="AG68" s="57"/>
      <c r="AH68" s="57"/>
      <c r="AI68" s="57"/>
      <c r="AJ68" s="57"/>
      <c r="AK68" s="80">
        <v>3000000</v>
      </c>
      <c r="AL68" s="81"/>
      <c r="AM68" s="81"/>
      <c r="AN68" s="81"/>
      <c r="AO68" s="81"/>
      <c r="AP68" s="81"/>
      <c r="AQ68" s="81"/>
      <c r="AR68" s="82"/>
      <c r="AS68" s="57">
        <f>AC68+AK68</f>
        <v>3000000</v>
      </c>
      <c r="AT68" s="57"/>
      <c r="AU68" s="57"/>
      <c r="AV68" s="57"/>
      <c r="AW68" s="57"/>
      <c r="AX68" s="57"/>
      <c r="AY68" s="57"/>
      <c r="AZ68" s="57"/>
      <c r="BA68" s="16"/>
      <c r="BB68" s="16"/>
      <c r="BC68" s="16"/>
      <c r="BD68" s="16"/>
      <c r="BE68" s="16"/>
      <c r="BF68" s="16"/>
      <c r="BG68" s="16"/>
      <c r="BH68" s="16"/>
      <c r="BT68" s="53"/>
      <c r="BU68" s="53"/>
      <c r="BV68" s="53"/>
      <c r="BW68" s="53"/>
      <c r="BX68" s="53"/>
      <c r="BY68" s="53"/>
      <c r="BZ68" s="53"/>
    </row>
    <row r="69" spans="1:78" ht="34.5" customHeight="1" x14ac:dyDescent="0.2">
      <c r="A69" s="185">
        <v>3</v>
      </c>
      <c r="B69" s="118"/>
      <c r="C69" s="119"/>
      <c r="D69" s="135" t="s">
        <v>91</v>
      </c>
      <c r="E69" s="186"/>
      <c r="F69" s="186"/>
      <c r="G69" s="186"/>
      <c r="H69" s="186"/>
      <c r="I69" s="186"/>
      <c r="J69" s="186"/>
      <c r="K69" s="186"/>
      <c r="L69" s="186"/>
      <c r="M69" s="186"/>
      <c r="N69" s="186"/>
      <c r="O69" s="186"/>
      <c r="P69" s="186"/>
      <c r="Q69" s="186"/>
      <c r="R69" s="186"/>
      <c r="S69" s="186"/>
      <c r="T69" s="186"/>
      <c r="U69" s="186"/>
      <c r="V69" s="186"/>
      <c r="W69" s="186"/>
      <c r="X69" s="186"/>
      <c r="Y69" s="186"/>
      <c r="Z69" s="186"/>
      <c r="AA69" s="186"/>
      <c r="AB69" s="187"/>
      <c r="AC69" s="57"/>
      <c r="AD69" s="57"/>
      <c r="AE69" s="57"/>
      <c r="AF69" s="57"/>
      <c r="AG69" s="57"/>
      <c r="AH69" s="57"/>
      <c r="AI69" s="57"/>
      <c r="AJ69" s="57"/>
      <c r="AK69" s="188">
        <f>AK70+AK71</f>
        <v>695000</v>
      </c>
      <c r="AL69" s="189"/>
      <c r="AM69" s="189"/>
      <c r="AN69" s="189"/>
      <c r="AO69" s="189"/>
      <c r="AP69" s="189"/>
      <c r="AQ69" s="189"/>
      <c r="AR69" s="190"/>
      <c r="AS69" s="66">
        <f t="shared" ref="AS69:AS74" si="2">AC69+AK69</f>
        <v>695000</v>
      </c>
      <c r="AT69" s="66"/>
      <c r="AU69" s="66"/>
      <c r="AV69" s="66"/>
      <c r="AW69" s="66"/>
      <c r="AX69" s="66"/>
      <c r="AY69" s="66"/>
      <c r="AZ69" s="66"/>
      <c r="BA69" s="16"/>
      <c r="BB69" s="16"/>
      <c r="BC69" s="16"/>
      <c r="BD69" s="16"/>
      <c r="BE69" s="16"/>
      <c r="BF69" s="16"/>
      <c r="BG69" s="16"/>
      <c r="BH69" s="16"/>
      <c r="BT69" s="53"/>
      <c r="BU69" s="53"/>
      <c r="BV69" s="53"/>
      <c r="BW69" s="53"/>
      <c r="BX69" s="53"/>
      <c r="BY69" s="53"/>
      <c r="BZ69" s="53"/>
    </row>
    <row r="70" spans="1:78" ht="33.75" customHeight="1" x14ac:dyDescent="0.2">
      <c r="A70" s="67"/>
      <c r="B70" s="68"/>
      <c r="C70" s="69"/>
      <c r="D70" s="95" t="s">
        <v>94</v>
      </c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7"/>
      <c r="AC70" s="57"/>
      <c r="AD70" s="57"/>
      <c r="AE70" s="57"/>
      <c r="AF70" s="57"/>
      <c r="AG70" s="57"/>
      <c r="AH70" s="57"/>
      <c r="AI70" s="57"/>
      <c r="AJ70" s="57"/>
      <c r="AK70" s="80">
        <v>400000</v>
      </c>
      <c r="AL70" s="81"/>
      <c r="AM70" s="81"/>
      <c r="AN70" s="81"/>
      <c r="AO70" s="81"/>
      <c r="AP70" s="81"/>
      <c r="AQ70" s="81"/>
      <c r="AR70" s="82"/>
      <c r="AS70" s="57">
        <f t="shared" si="2"/>
        <v>400000</v>
      </c>
      <c r="AT70" s="57"/>
      <c r="AU70" s="57"/>
      <c r="AV70" s="57"/>
      <c r="AW70" s="57"/>
      <c r="AX70" s="57"/>
      <c r="AY70" s="57"/>
      <c r="AZ70" s="57"/>
      <c r="BA70" s="16"/>
      <c r="BB70" s="16"/>
      <c r="BC70" s="16"/>
      <c r="BD70" s="16"/>
      <c r="BE70" s="16"/>
      <c r="BF70" s="16"/>
      <c r="BG70" s="16"/>
      <c r="BH70" s="16"/>
      <c r="BT70" s="53"/>
      <c r="BU70" s="53"/>
      <c r="BV70" s="53"/>
      <c r="BW70" s="53"/>
      <c r="BX70" s="53"/>
      <c r="BY70" s="53"/>
      <c r="BZ70" s="53"/>
    </row>
    <row r="71" spans="1:78" ht="51" customHeight="1" x14ac:dyDescent="0.2">
      <c r="A71" s="67"/>
      <c r="B71" s="68"/>
      <c r="C71" s="69"/>
      <c r="D71" s="95" t="s">
        <v>132</v>
      </c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6"/>
      <c r="AB71" s="97"/>
      <c r="AC71" s="57"/>
      <c r="AD71" s="57"/>
      <c r="AE71" s="57"/>
      <c r="AF71" s="57"/>
      <c r="AG71" s="57"/>
      <c r="AH71" s="57"/>
      <c r="AI71" s="57"/>
      <c r="AJ71" s="57"/>
      <c r="AK71" s="80">
        <v>295000</v>
      </c>
      <c r="AL71" s="81"/>
      <c r="AM71" s="81"/>
      <c r="AN71" s="81"/>
      <c r="AO71" s="81"/>
      <c r="AP71" s="81"/>
      <c r="AQ71" s="81"/>
      <c r="AR71" s="82"/>
      <c r="AS71" s="57">
        <f>AC71+AK71</f>
        <v>295000</v>
      </c>
      <c r="AT71" s="57"/>
      <c r="AU71" s="57"/>
      <c r="AV71" s="57"/>
      <c r="AW71" s="57"/>
      <c r="AX71" s="57"/>
      <c r="AY71" s="57"/>
      <c r="AZ71" s="57"/>
      <c r="BA71" s="16"/>
      <c r="BB71" s="16"/>
      <c r="BC71" s="16"/>
      <c r="BD71" s="16"/>
      <c r="BE71" s="16"/>
      <c r="BF71" s="16"/>
      <c r="BG71" s="16"/>
      <c r="BH71" s="16"/>
      <c r="BT71" s="53"/>
      <c r="BU71" s="53"/>
      <c r="BV71" s="53"/>
      <c r="BW71" s="53"/>
      <c r="BX71" s="53"/>
      <c r="BY71" s="53"/>
      <c r="BZ71" s="53"/>
    </row>
    <row r="72" spans="1:78" ht="34.5" customHeight="1" x14ac:dyDescent="0.2">
      <c r="A72" s="185">
        <v>4</v>
      </c>
      <c r="B72" s="118"/>
      <c r="C72" s="119"/>
      <c r="D72" s="135" t="s">
        <v>90</v>
      </c>
      <c r="E72" s="186"/>
      <c r="F72" s="186"/>
      <c r="G72" s="186"/>
      <c r="H72" s="186"/>
      <c r="I72" s="186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  <c r="V72" s="186"/>
      <c r="W72" s="186"/>
      <c r="X72" s="186"/>
      <c r="Y72" s="186"/>
      <c r="Z72" s="186"/>
      <c r="AA72" s="186"/>
      <c r="AB72" s="187"/>
      <c r="AC72" s="57"/>
      <c r="AD72" s="57"/>
      <c r="AE72" s="57"/>
      <c r="AF72" s="57"/>
      <c r="AG72" s="57"/>
      <c r="AH72" s="57"/>
      <c r="AI72" s="57"/>
      <c r="AJ72" s="57"/>
      <c r="AK72" s="188">
        <f>AK73</f>
        <v>90000</v>
      </c>
      <c r="AL72" s="189"/>
      <c r="AM72" s="189"/>
      <c r="AN72" s="189"/>
      <c r="AO72" s="189"/>
      <c r="AP72" s="189"/>
      <c r="AQ72" s="189"/>
      <c r="AR72" s="190"/>
      <c r="AS72" s="66">
        <f t="shared" si="2"/>
        <v>90000</v>
      </c>
      <c r="AT72" s="66"/>
      <c r="AU72" s="66"/>
      <c r="AV72" s="66"/>
      <c r="AW72" s="66"/>
      <c r="AX72" s="66"/>
      <c r="AY72" s="66"/>
      <c r="AZ72" s="66"/>
      <c r="BA72" s="16"/>
      <c r="BB72" s="16"/>
      <c r="BC72" s="16"/>
      <c r="BD72" s="16"/>
      <c r="BE72" s="16"/>
      <c r="BF72" s="16"/>
      <c r="BG72" s="16"/>
      <c r="BH72" s="16"/>
      <c r="BT72" s="53"/>
      <c r="BU72" s="53"/>
      <c r="BV72" s="53"/>
      <c r="BW72" s="53"/>
      <c r="BX72" s="53"/>
      <c r="BY72" s="53"/>
      <c r="BZ72" s="53"/>
    </row>
    <row r="73" spans="1:78" ht="36" customHeight="1" x14ac:dyDescent="0.2">
      <c r="A73" s="67"/>
      <c r="B73" s="68"/>
      <c r="C73" s="69"/>
      <c r="D73" s="95" t="s">
        <v>133</v>
      </c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  <c r="AA73" s="96"/>
      <c r="AB73" s="97"/>
      <c r="AC73" s="57"/>
      <c r="AD73" s="57"/>
      <c r="AE73" s="57"/>
      <c r="AF73" s="57"/>
      <c r="AG73" s="57"/>
      <c r="AH73" s="57"/>
      <c r="AI73" s="57"/>
      <c r="AJ73" s="57"/>
      <c r="AK73" s="80">
        <v>90000</v>
      </c>
      <c r="AL73" s="81"/>
      <c r="AM73" s="81"/>
      <c r="AN73" s="81"/>
      <c r="AO73" s="81"/>
      <c r="AP73" s="81"/>
      <c r="AQ73" s="81"/>
      <c r="AR73" s="82"/>
      <c r="AS73" s="57">
        <f t="shared" si="2"/>
        <v>90000</v>
      </c>
      <c r="AT73" s="57"/>
      <c r="AU73" s="57"/>
      <c r="AV73" s="57"/>
      <c r="AW73" s="57"/>
      <c r="AX73" s="57"/>
      <c r="AY73" s="57"/>
      <c r="AZ73" s="57"/>
      <c r="BA73" s="16"/>
      <c r="BB73" s="16"/>
      <c r="BC73" s="16"/>
      <c r="BD73" s="16"/>
      <c r="BE73" s="16"/>
      <c r="BF73" s="16"/>
      <c r="BG73" s="16"/>
      <c r="BH73" s="16"/>
      <c r="BT73" s="53"/>
      <c r="BU73" s="53"/>
      <c r="BV73" s="53"/>
      <c r="BW73" s="53"/>
      <c r="BX73" s="53"/>
      <c r="BY73" s="53"/>
      <c r="BZ73" s="53"/>
    </row>
    <row r="74" spans="1:78" ht="34.5" customHeight="1" x14ac:dyDescent="0.2">
      <c r="A74" s="185">
        <v>5</v>
      </c>
      <c r="B74" s="118"/>
      <c r="C74" s="119"/>
      <c r="D74" s="135" t="s">
        <v>92</v>
      </c>
      <c r="E74" s="186"/>
      <c r="F74" s="186"/>
      <c r="G74" s="186"/>
      <c r="H74" s="186"/>
      <c r="I74" s="186"/>
      <c r="J74" s="186"/>
      <c r="K74" s="186"/>
      <c r="L74" s="186"/>
      <c r="M74" s="186"/>
      <c r="N74" s="186"/>
      <c r="O74" s="186"/>
      <c r="P74" s="186"/>
      <c r="Q74" s="186"/>
      <c r="R74" s="186"/>
      <c r="S74" s="186"/>
      <c r="T74" s="186"/>
      <c r="U74" s="186"/>
      <c r="V74" s="186"/>
      <c r="W74" s="186"/>
      <c r="X74" s="186"/>
      <c r="Y74" s="186"/>
      <c r="Z74" s="186"/>
      <c r="AA74" s="186"/>
      <c r="AB74" s="187"/>
      <c r="AC74" s="57"/>
      <c r="AD74" s="57"/>
      <c r="AE74" s="57"/>
      <c r="AF74" s="57"/>
      <c r="AG74" s="57"/>
      <c r="AH74" s="57"/>
      <c r="AI74" s="57"/>
      <c r="AJ74" s="57"/>
      <c r="AK74" s="188">
        <f>SUM(AK75:AR77)</f>
        <v>150000</v>
      </c>
      <c r="AL74" s="189"/>
      <c r="AM74" s="189"/>
      <c r="AN74" s="189"/>
      <c r="AO74" s="189"/>
      <c r="AP74" s="189"/>
      <c r="AQ74" s="189"/>
      <c r="AR74" s="190"/>
      <c r="AS74" s="66">
        <f t="shared" si="2"/>
        <v>150000</v>
      </c>
      <c r="AT74" s="66"/>
      <c r="AU74" s="66"/>
      <c r="AV74" s="66"/>
      <c r="AW74" s="66"/>
      <c r="AX74" s="66"/>
      <c r="AY74" s="66"/>
      <c r="AZ74" s="66"/>
      <c r="BA74" s="16"/>
      <c r="BB74" s="16"/>
      <c r="BC74" s="16"/>
      <c r="BD74" s="16"/>
      <c r="BE74" s="16"/>
      <c r="BF74" s="16"/>
      <c r="BG74" s="16"/>
      <c r="BH74" s="16"/>
      <c r="BT74" s="53"/>
      <c r="BU74" s="53"/>
      <c r="BV74" s="53"/>
      <c r="BW74" s="53"/>
      <c r="BX74" s="53"/>
      <c r="BY74" s="53"/>
      <c r="BZ74" s="53"/>
    </row>
    <row r="75" spans="1:78" ht="48" customHeight="1" x14ac:dyDescent="0.2">
      <c r="A75" s="67"/>
      <c r="B75" s="68"/>
      <c r="C75" s="69"/>
      <c r="D75" s="95" t="s">
        <v>136</v>
      </c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  <c r="AA75" s="96"/>
      <c r="AB75" s="97"/>
      <c r="AC75" s="57"/>
      <c r="AD75" s="57"/>
      <c r="AE75" s="57"/>
      <c r="AF75" s="57"/>
      <c r="AG75" s="57"/>
      <c r="AH75" s="57"/>
      <c r="AI75" s="57"/>
      <c r="AJ75" s="57"/>
      <c r="AK75" s="80">
        <v>50000</v>
      </c>
      <c r="AL75" s="81"/>
      <c r="AM75" s="81"/>
      <c r="AN75" s="81"/>
      <c r="AO75" s="81"/>
      <c r="AP75" s="81"/>
      <c r="AQ75" s="81"/>
      <c r="AR75" s="82"/>
      <c r="AS75" s="57">
        <f>AC75+AK75</f>
        <v>50000</v>
      </c>
      <c r="AT75" s="57"/>
      <c r="AU75" s="57"/>
      <c r="AV75" s="57"/>
      <c r="AW75" s="57"/>
      <c r="AX75" s="57"/>
      <c r="AY75" s="57"/>
      <c r="AZ75" s="57"/>
      <c r="BA75" s="16"/>
      <c r="BB75" s="16"/>
      <c r="BC75" s="16"/>
      <c r="BD75" s="16"/>
      <c r="BE75" s="16"/>
      <c r="BF75" s="16"/>
      <c r="BG75" s="16"/>
      <c r="BH75" s="16"/>
      <c r="BT75" s="53"/>
      <c r="BU75" s="53"/>
      <c r="BV75" s="53"/>
      <c r="BW75" s="53"/>
      <c r="BX75" s="53"/>
      <c r="BY75" s="53"/>
      <c r="BZ75" s="53"/>
    </row>
    <row r="76" spans="1:78" ht="48.75" customHeight="1" x14ac:dyDescent="0.2">
      <c r="A76" s="67"/>
      <c r="B76" s="68"/>
      <c r="C76" s="69"/>
      <c r="D76" s="95" t="s">
        <v>137</v>
      </c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  <c r="AA76" s="96"/>
      <c r="AB76" s="97"/>
      <c r="AC76" s="57"/>
      <c r="AD76" s="57"/>
      <c r="AE76" s="57"/>
      <c r="AF76" s="57"/>
      <c r="AG76" s="57"/>
      <c r="AH76" s="57"/>
      <c r="AI76" s="57"/>
      <c r="AJ76" s="57"/>
      <c r="AK76" s="80">
        <v>50000</v>
      </c>
      <c r="AL76" s="81"/>
      <c r="AM76" s="81"/>
      <c r="AN76" s="81"/>
      <c r="AO76" s="81"/>
      <c r="AP76" s="81"/>
      <c r="AQ76" s="81"/>
      <c r="AR76" s="82"/>
      <c r="AS76" s="57">
        <f>AC76+AK76</f>
        <v>50000</v>
      </c>
      <c r="AT76" s="57"/>
      <c r="AU76" s="57"/>
      <c r="AV76" s="57"/>
      <c r="AW76" s="57"/>
      <c r="AX76" s="57"/>
      <c r="AY76" s="57"/>
      <c r="AZ76" s="57"/>
      <c r="BA76" s="16"/>
      <c r="BB76" s="16"/>
      <c r="BC76" s="16"/>
      <c r="BD76" s="16"/>
      <c r="BE76" s="16"/>
      <c r="BF76" s="16"/>
      <c r="BG76" s="16"/>
      <c r="BH76" s="16"/>
      <c r="BT76" s="53"/>
      <c r="BU76" s="53"/>
      <c r="BV76" s="53"/>
      <c r="BW76" s="53"/>
      <c r="BX76" s="53"/>
      <c r="BY76" s="53"/>
      <c r="BZ76" s="53"/>
    </row>
    <row r="77" spans="1:78" ht="49.5" customHeight="1" x14ac:dyDescent="0.2">
      <c r="A77" s="67"/>
      <c r="B77" s="68"/>
      <c r="C77" s="69"/>
      <c r="D77" s="95" t="s">
        <v>138</v>
      </c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  <c r="AA77" s="96"/>
      <c r="AB77" s="97"/>
      <c r="AC77" s="57"/>
      <c r="AD77" s="57"/>
      <c r="AE77" s="57"/>
      <c r="AF77" s="57"/>
      <c r="AG77" s="57"/>
      <c r="AH77" s="57"/>
      <c r="AI77" s="57"/>
      <c r="AJ77" s="57"/>
      <c r="AK77" s="80">
        <v>50000</v>
      </c>
      <c r="AL77" s="81"/>
      <c r="AM77" s="81"/>
      <c r="AN77" s="81"/>
      <c r="AO77" s="81"/>
      <c r="AP77" s="81"/>
      <c r="AQ77" s="81"/>
      <c r="AR77" s="82"/>
      <c r="AS77" s="57">
        <f>AC77+AK77</f>
        <v>50000</v>
      </c>
      <c r="AT77" s="57"/>
      <c r="AU77" s="57"/>
      <c r="AV77" s="57"/>
      <c r="AW77" s="57"/>
      <c r="AX77" s="57"/>
      <c r="AY77" s="57"/>
      <c r="AZ77" s="57"/>
      <c r="BA77" s="16"/>
      <c r="BB77" s="16"/>
      <c r="BC77" s="16"/>
      <c r="BD77" s="16"/>
      <c r="BE77" s="16"/>
      <c r="BF77" s="16"/>
      <c r="BG77" s="16"/>
      <c r="BH77" s="16"/>
      <c r="BT77" s="53"/>
      <c r="BU77" s="53"/>
      <c r="BV77" s="53"/>
      <c r="BW77" s="53"/>
      <c r="BX77" s="53"/>
      <c r="BY77" s="53"/>
      <c r="BZ77" s="53"/>
    </row>
    <row r="78" spans="1:78" s="2" customFormat="1" ht="18.75" customHeight="1" x14ac:dyDescent="0.2">
      <c r="A78" s="70"/>
      <c r="B78" s="70"/>
      <c r="C78" s="70"/>
      <c r="D78" s="169" t="s">
        <v>54</v>
      </c>
      <c r="E78" s="170"/>
      <c r="F78" s="170"/>
      <c r="G78" s="170"/>
      <c r="H78" s="170"/>
      <c r="I78" s="170"/>
      <c r="J78" s="170"/>
      <c r="K78" s="170"/>
      <c r="L78" s="170"/>
      <c r="M78" s="170"/>
      <c r="N78" s="170"/>
      <c r="O78" s="170"/>
      <c r="P78" s="170"/>
      <c r="Q78" s="170"/>
      <c r="R78" s="170"/>
      <c r="S78" s="170"/>
      <c r="T78" s="170"/>
      <c r="U78" s="170"/>
      <c r="V78" s="170"/>
      <c r="W78" s="170"/>
      <c r="X78" s="170"/>
      <c r="Y78" s="170"/>
      <c r="Z78" s="170"/>
      <c r="AA78" s="170"/>
      <c r="AB78" s="171"/>
      <c r="AC78" s="66">
        <v>0</v>
      </c>
      <c r="AD78" s="66"/>
      <c r="AE78" s="66"/>
      <c r="AF78" s="66"/>
      <c r="AG78" s="66"/>
      <c r="AH78" s="66"/>
      <c r="AI78" s="66"/>
      <c r="AJ78" s="66"/>
      <c r="AK78" s="66">
        <f>AK50+AK57+AK69+AK72+AK74</f>
        <v>14305000</v>
      </c>
      <c r="AL78" s="66"/>
      <c r="AM78" s="66"/>
      <c r="AN78" s="66"/>
      <c r="AO78" s="66"/>
      <c r="AP78" s="66"/>
      <c r="AQ78" s="66"/>
      <c r="AR78" s="66"/>
      <c r="AS78" s="66">
        <f>AC78+AK78</f>
        <v>14305000</v>
      </c>
      <c r="AT78" s="66"/>
      <c r="AU78" s="66"/>
      <c r="AV78" s="66"/>
      <c r="AW78" s="66"/>
      <c r="AX78" s="66"/>
      <c r="AY78" s="66"/>
      <c r="AZ78" s="66"/>
      <c r="BA78" s="31"/>
      <c r="BB78" s="31"/>
      <c r="BC78" s="31"/>
      <c r="BD78" s="31"/>
      <c r="BE78" s="31"/>
      <c r="BF78" s="31"/>
      <c r="BG78" s="31"/>
      <c r="BH78" s="31"/>
      <c r="BT78" s="55">
        <f>43539904</f>
        <v>43539904</v>
      </c>
      <c r="BU78" s="56"/>
      <c r="BV78" s="55">
        <f>AK78-BT78</f>
        <v>-29234904</v>
      </c>
      <c r="BW78" s="56"/>
      <c r="BX78" s="56"/>
      <c r="BY78" s="56"/>
      <c r="BZ78" s="56"/>
    </row>
    <row r="79" spans="1:78" x14ac:dyDescent="0.2">
      <c r="BT79" s="53"/>
      <c r="BU79" s="53"/>
      <c r="BV79" s="53"/>
      <c r="BW79" s="53"/>
      <c r="BX79" s="53"/>
      <c r="BY79" s="53"/>
      <c r="BZ79" s="53"/>
    </row>
    <row r="80" spans="1:78" ht="15.75" customHeight="1" x14ac:dyDescent="0.2">
      <c r="A80" s="141" t="s">
        <v>30</v>
      </c>
      <c r="B80" s="141"/>
      <c r="C80" s="141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/>
      <c r="BA80" s="141"/>
      <c r="BB80" s="141"/>
      <c r="BC80" s="141"/>
      <c r="BD80" s="141"/>
      <c r="BE80" s="141"/>
      <c r="BF80" s="141"/>
      <c r="BG80" s="141"/>
      <c r="BH80" s="141"/>
      <c r="BI80" s="141"/>
      <c r="BJ80" s="141"/>
      <c r="BK80" s="141"/>
      <c r="BL80" s="141"/>
      <c r="BT80" s="53"/>
      <c r="BU80" s="53"/>
      <c r="BV80" s="53"/>
      <c r="BW80" s="53"/>
      <c r="BX80" s="53"/>
      <c r="BY80" s="53"/>
      <c r="BZ80" s="53"/>
    </row>
    <row r="81" spans="1:79" ht="15" customHeight="1" x14ac:dyDescent="0.25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134" t="s">
        <v>77</v>
      </c>
      <c r="AS81" s="134"/>
      <c r="AT81" s="134"/>
      <c r="AU81" s="134"/>
      <c r="AV81" s="134"/>
      <c r="AW81" s="134"/>
      <c r="AX81" s="134"/>
      <c r="AY81" s="13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T81" s="53"/>
      <c r="BU81" s="53"/>
      <c r="BV81" s="53"/>
      <c r="BW81" s="53"/>
      <c r="BX81" s="53"/>
      <c r="BY81" s="53"/>
      <c r="BZ81" s="53"/>
    </row>
    <row r="82" spans="1:79" ht="12" customHeight="1" x14ac:dyDescent="0.2">
      <c r="A82" s="65" t="s">
        <v>19</v>
      </c>
      <c r="B82" s="65"/>
      <c r="C82" s="65"/>
      <c r="D82" s="123" t="s">
        <v>22</v>
      </c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5"/>
      <c r="AB82" s="65" t="s">
        <v>20</v>
      </c>
      <c r="AC82" s="65"/>
      <c r="AD82" s="65"/>
      <c r="AE82" s="65"/>
      <c r="AF82" s="65"/>
      <c r="AG82" s="65"/>
      <c r="AH82" s="65"/>
      <c r="AI82" s="65"/>
      <c r="AJ82" s="65" t="s">
        <v>21</v>
      </c>
      <c r="AK82" s="65"/>
      <c r="AL82" s="65"/>
      <c r="AM82" s="65"/>
      <c r="AN82" s="65"/>
      <c r="AO82" s="65"/>
      <c r="AP82" s="65"/>
      <c r="AQ82" s="65"/>
      <c r="AR82" s="65" t="s">
        <v>18</v>
      </c>
      <c r="AS82" s="65"/>
      <c r="AT82" s="65"/>
      <c r="AU82" s="65"/>
      <c r="AV82" s="65"/>
      <c r="AW82" s="65"/>
      <c r="AX82" s="65"/>
      <c r="AY82" s="65"/>
      <c r="BT82" s="53"/>
      <c r="BU82" s="53"/>
      <c r="BV82" s="53"/>
      <c r="BW82" s="53"/>
      <c r="BX82" s="53"/>
      <c r="BY82" s="53"/>
      <c r="BZ82" s="53"/>
    </row>
    <row r="83" spans="1:79" ht="12" customHeight="1" x14ac:dyDescent="0.2">
      <c r="A83" s="65"/>
      <c r="B83" s="65"/>
      <c r="C83" s="65"/>
      <c r="D83" s="126"/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27"/>
      <c r="V83" s="127"/>
      <c r="W83" s="127"/>
      <c r="X83" s="127"/>
      <c r="Y83" s="127"/>
      <c r="Z83" s="127"/>
      <c r="AA83" s="128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5"/>
      <c r="AV83" s="65"/>
      <c r="AW83" s="65"/>
      <c r="AX83" s="65"/>
      <c r="AY83" s="65"/>
      <c r="BT83" s="53"/>
      <c r="BU83" s="53"/>
      <c r="BV83" s="53"/>
      <c r="BW83" s="53"/>
      <c r="BX83" s="53"/>
      <c r="BY83" s="53"/>
      <c r="BZ83" s="53"/>
    </row>
    <row r="84" spans="1:79" ht="15.75" customHeight="1" x14ac:dyDescent="0.2">
      <c r="A84" s="65">
        <v>1</v>
      </c>
      <c r="B84" s="65"/>
      <c r="C84" s="65"/>
      <c r="D84" s="67">
        <v>2</v>
      </c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9"/>
      <c r="AB84" s="65">
        <v>3</v>
      </c>
      <c r="AC84" s="65"/>
      <c r="AD84" s="65"/>
      <c r="AE84" s="65"/>
      <c r="AF84" s="65"/>
      <c r="AG84" s="65"/>
      <c r="AH84" s="65"/>
      <c r="AI84" s="65"/>
      <c r="AJ84" s="65">
        <v>4</v>
      </c>
      <c r="AK84" s="65"/>
      <c r="AL84" s="65"/>
      <c r="AM84" s="65"/>
      <c r="AN84" s="65"/>
      <c r="AO84" s="65"/>
      <c r="AP84" s="65"/>
      <c r="AQ84" s="65"/>
      <c r="AR84" s="65">
        <v>5</v>
      </c>
      <c r="AS84" s="65"/>
      <c r="AT84" s="65"/>
      <c r="AU84" s="65"/>
      <c r="AV84" s="65"/>
      <c r="AW84" s="65"/>
      <c r="AX84" s="65"/>
      <c r="AY84" s="65"/>
      <c r="BT84" s="53"/>
      <c r="BU84" s="53"/>
      <c r="BV84" s="53"/>
      <c r="BW84" s="53"/>
      <c r="BX84" s="53"/>
      <c r="BY84" s="53"/>
      <c r="BZ84" s="53"/>
    </row>
    <row r="85" spans="1:79" ht="34.5" customHeight="1" x14ac:dyDescent="0.2">
      <c r="A85" s="65">
        <v>1</v>
      </c>
      <c r="B85" s="65"/>
      <c r="C85" s="65"/>
      <c r="D85" s="71" t="s">
        <v>115</v>
      </c>
      <c r="E85" s="174"/>
      <c r="F85" s="174"/>
      <c r="G85" s="174"/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74"/>
      <c r="S85" s="174"/>
      <c r="T85" s="174"/>
      <c r="U85" s="174"/>
      <c r="V85" s="174"/>
      <c r="W85" s="174"/>
      <c r="X85" s="174"/>
      <c r="Y85" s="174"/>
      <c r="Z85" s="174"/>
      <c r="AA85" s="175"/>
      <c r="AB85" s="144">
        <v>0</v>
      </c>
      <c r="AC85" s="145"/>
      <c r="AD85" s="145"/>
      <c r="AE85" s="145"/>
      <c r="AF85" s="145"/>
      <c r="AG85" s="145"/>
      <c r="AH85" s="145"/>
      <c r="AI85" s="146"/>
      <c r="AJ85" s="144">
        <f>AK78</f>
        <v>14305000</v>
      </c>
      <c r="AK85" s="145"/>
      <c r="AL85" s="145"/>
      <c r="AM85" s="145"/>
      <c r="AN85" s="145"/>
      <c r="AO85" s="145"/>
      <c r="AP85" s="145"/>
      <c r="AQ85" s="146"/>
      <c r="AR85" s="144">
        <f>AB85+AJ85</f>
        <v>14305000</v>
      </c>
      <c r="AS85" s="145"/>
      <c r="AT85" s="145"/>
      <c r="AU85" s="145"/>
      <c r="AV85" s="145"/>
      <c r="AW85" s="145"/>
      <c r="AX85" s="145"/>
      <c r="AY85" s="146"/>
      <c r="BT85" s="53"/>
      <c r="BU85" s="53"/>
      <c r="BV85" s="53"/>
      <c r="BW85" s="53"/>
      <c r="BX85" s="53"/>
      <c r="BY85" s="53"/>
      <c r="BZ85" s="53"/>
      <c r="CA85" s="1" t="s">
        <v>8</v>
      </c>
    </row>
    <row r="86" spans="1:79" ht="33.75" customHeight="1" x14ac:dyDescent="0.2">
      <c r="A86" s="65">
        <v>2</v>
      </c>
      <c r="B86" s="65"/>
      <c r="C86" s="65"/>
      <c r="D86" s="129" t="s">
        <v>74</v>
      </c>
      <c r="E86" s="167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7"/>
      <c r="Q86" s="167"/>
      <c r="R86" s="167"/>
      <c r="S86" s="167"/>
      <c r="T86" s="167"/>
      <c r="U86" s="167"/>
      <c r="V86" s="167"/>
      <c r="W86" s="167"/>
      <c r="X86" s="167"/>
      <c r="Y86" s="167"/>
      <c r="Z86" s="167"/>
      <c r="AA86" s="168"/>
      <c r="AB86" s="147"/>
      <c r="AC86" s="148"/>
      <c r="AD86" s="148"/>
      <c r="AE86" s="148"/>
      <c r="AF86" s="148"/>
      <c r="AG86" s="148"/>
      <c r="AH86" s="148"/>
      <c r="AI86" s="149"/>
      <c r="AJ86" s="147"/>
      <c r="AK86" s="148"/>
      <c r="AL86" s="148"/>
      <c r="AM86" s="148"/>
      <c r="AN86" s="148"/>
      <c r="AO86" s="148"/>
      <c r="AP86" s="148"/>
      <c r="AQ86" s="149"/>
      <c r="AR86" s="147"/>
      <c r="AS86" s="148"/>
      <c r="AT86" s="148"/>
      <c r="AU86" s="148"/>
      <c r="AV86" s="148"/>
      <c r="AW86" s="148"/>
      <c r="AX86" s="148"/>
      <c r="AY86" s="149"/>
      <c r="BT86" s="53"/>
      <c r="BU86" s="53"/>
      <c r="BV86" s="53"/>
      <c r="BW86" s="53"/>
      <c r="BX86" s="53"/>
      <c r="BY86" s="53"/>
      <c r="BZ86" s="53"/>
    </row>
    <row r="87" spans="1:79" s="2" customFormat="1" ht="16.5" customHeight="1" x14ac:dyDescent="0.2">
      <c r="A87" s="70"/>
      <c r="B87" s="70"/>
      <c r="C87" s="70"/>
      <c r="D87" s="169" t="s">
        <v>18</v>
      </c>
      <c r="E87" s="170"/>
      <c r="F87" s="170"/>
      <c r="G87" s="170"/>
      <c r="H87" s="170"/>
      <c r="I87" s="170"/>
      <c r="J87" s="170"/>
      <c r="K87" s="170"/>
      <c r="L87" s="170"/>
      <c r="M87" s="170"/>
      <c r="N87" s="170"/>
      <c r="O87" s="170"/>
      <c r="P87" s="170"/>
      <c r="Q87" s="170"/>
      <c r="R87" s="170"/>
      <c r="S87" s="170"/>
      <c r="T87" s="170"/>
      <c r="U87" s="170"/>
      <c r="V87" s="170"/>
      <c r="W87" s="170"/>
      <c r="X87" s="170"/>
      <c r="Y87" s="170"/>
      <c r="Z87" s="170"/>
      <c r="AA87" s="171"/>
      <c r="AB87" s="66">
        <v>0</v>
      </c>
      <c r="AC87" s="66"/>
      <c r="AD87" s="66"/>
      <c r="AE87" s="66"/>
      <c r="AF87" s="66"/>
      <c r="AG87" s="66"/>
      <c r="AH87" s="66"/>
      <c r="AI87" s="66"/>
      <c r="AJ87" s="66">
        <f>AJ85</f>
        <v>14305000</v>
      </c>
      <c r="AK87" s="66"/>
      <c r="AL87" s="66"/>
      <c r="AM87" s="66"/>
      <c r="AN87" s="66"/>
      <c r="AO87" s="66"/>
      <c r="AP87" s="66"/>
      <c r="AQ87" s="66"/>
      <c r="AR87" s="66">
        <f>AB87+AJ87</f>
        <v>14305000</v>
      </c>
      <c r="AS87" s="66"/>
      <c r="AT87" s="66"/>
      <c r="AU87" s="66"/>
      <c r="AV87" s="66"/>
      <c r="AW87" s="66"/>
      <c r="AX87" s="66"/>
      <c r="AY87" s="66"/>
      <c r="BT87" s="56"/>
      <c r="BU87" s="56"/>
      <c r="BV87" s="56"/>
      <c r="BW87" s="56"/>
      <c r="BX87" s="56"/>
      <c r="BY87" s="56"/>
      <c r="BZ87" s="56"/>
    </row>
    <row r="88" spans="1:79" ht="6.75" customHeight="1" x14ac:dyDescent="0.25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BT88" s="53"/>
      <c r="BU88" s="53"/>
      <c r="BV88" s="53"/>
      <c r="BW88" s="53"/>
      <c r="BX88" s="53"/>
      <c r="BY88" s="53"/>
      <c r="BZ88" s="53"/>
    </row>
    <row r="89" spans="1:79" ht="15.75" customHeight="1" x14ac:dyDescent="0.2">
      <c r="A89" s="133" t="s">
        <v>31</v>
      </c>
      <c r="B89" s="133"/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3"/>
      <c r="Q89" s="133"/>
      <c r="R89" s="133"/>
      <c r="S89" s="133"/>
      <c r="T89" s="133"/>
      <c r="U89" s="133"/>
      <c r="V89" s="133"/>
      <c r="W89" s="133"/>
      <c r="X89" s="133"/>
      <c r="Y89" s="133"/>
      <c r="Z89" s="133"/>
      <c r="AA89" s="133"/>
      <c r="AB89" s="133"/>
      <c r="AC89" s="133"/>
      <c r="AD89" s="133"/>
      <c r="AE89" s="133"/>
      <c r="AF89" s="133"/>
      <c r="AG89" s="133"/>
      <c r="AH89" s="133"/>
      <c r="AI89" s="133"/>
      <c r="AJ89" s="133"/>
      <c r="AK89" s="133"/>
      <c r="AL89" s="133"/>
      <c r="AM89" s="133"/>
      <c r="AN89" s="133"/>
      <c r="AO89" s="133"/>
      <c r="AP89" s="133"/>
      <c r="AQ89" s="133"/>
      <c r="AR89" s="133"/>
      <c r="AS89" s="133"/>
      <c r="AT89" s="133"/>
      <c r="AU89" s="133"/>
      <c r="AV89" s="133"/>
      <c r="AW89" s="133"/>
      <c r="AX89" s="133"/>
      <c r="AY89" s="133"/>
      <c r="AZ89" s="133"/>
      <c r="BA89" s="133"/>
      <c r="BB89" s="133"/>
      <c r="BC89" s="133"/>
      <c r="BD89" s="133"/>
      <c r="BE89" s="133"/>
      <c r="BF89" s="133"/>
      <c r="BG89" s="133"/>
      <c r="BH89" s="133"/>
      <c r="BI89" s="133"/>
      <c r="BJ89" s="133"/>
      <c r="BK89" s="133"/>
      <c r="BL89" s="133"/>
      <c r="BT89" s="53"/>
      <c r="BU89" s="53"/>
      <c r="BV89" s="53"/>
      <c r="BW89" s="53"/>
      <c r="BX89" s="53"/>
      <c r="BY89" s="53"/>
      <c r="BZ89" s="53"/>
    </row>
    <row r="90" spans="1:79" ht="33" customHeight="1" x14ac:dyDescent="0.2">
      <c r="A90" s="65" t="s">
        <v>19</v>
      </c>
      <c r="B90" s="65"/>
      <c r="C90" s="65"/>
      <c r="D90" s="65"/>
      <c r="E90" s="65"/>
      <c r="F90" s="65"/>
      <c r="G90" s="67" t="s">
        <v>32</v>
      </c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9"/>
      <c r="Z90" s="65" t="s">
        <v>2</v>
      </c>
      <c r="AA90" s="65"/>
      <c r="AB90" s="65"/>
      <c r="AC90" s="65"/>
      <c r="AD90" s="65"/>
      <c r="AE90" s="65" t="s">
        <v>1</v>
      </c>
      <c r="AF90" s="65"/>
      <c r="AG90" s="65"/>
      <c r="AH90" s="65"/>
      <c r="AI90" s="65"/>
      <c r="AJ90" s="65"/>
      <c r="AK90" s="65"/>
      <c r="AL90" s="65"/>
      <c r="AM90" s="65"/>
      <c r="AN90" s="65"/>
      <c r="AO90" s="67" t="s">
        <v>20</v>
      </c>
      <c r="AP90" s="68"/>
      <c r="AQ90" s="68"/>
      <c r="AR90" s="68"/>
      <c r="AS90" s="68"/>
      <c r="AT90" s="68"/>
      <c r="AU90" s="68"/>
      <c r="AV90" s="69"/>
      <c r="AW90" s="67" t="s">
        <v>21</v>
      </c>
      <c r="AX90" s="68"/>
      <c r="AY90" s="68"/>
      <c r="AZ90" s="68"/>
      <c r="BA90" s="68"/>
      <c r="BB90" s="68"/>
      <c r="BC90" s="68"/>
      <c r="BD90" s="69"/>
      <c r="BE90" s="67" t="s">
        <v>18</v>
      </c>
      <c r="BF90" s="68"/>
      <c r="BG90" s="68"/>
      <c r="BH90" s="68"/>
      <c r="BI90" s="68"/>
      <c r="BJ90" s="68"/>
      <c r="BK90" s="68"/>
      <c r="BL90" s="69"/>
      <c r="BT90" s="53"/>
      <c r="BU90" s="53"/>
      <c r="BV90" s="53"/>
      <c r="BW90" s="53"/>
      <c r="BX90" s="53"/>
      <c r="BY90" s="53"/>
      <c r="BZ90" s="53"/>
    </row>
    <row r="91" spans="1:79" ht="15.75" customHeight="1" x14ac:dyDescent="0.2">
      <c r="A91" s="65">
        <v>1</v>
      </c>
      <c r="B91" s="65"/>
      <c r="C91" s="65"/>
      <c r="D91" s="65"/>
      <c r="E91" s="65"/>
      <c r="F91" s="65"/>
      <c r="G91" s="67">
        <v>2</v>
      </c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9"/>
      <c r="Z91" s="65">
        <v>3</v>
      </c>
      <c r="AA91" s="65"/>
      <c r="AB91" s="65"/>
      <c r="AC91" s="65"/>
      <c r="AD91" s="65"/>
      <c r="AE91" s="65">
        <v>4</v>
      </c>
      <c r="AF91" s="65"/>
      <c r="AG91" s="65"/>
      <c r="AH91" s="65"/>
      <c r="AI91" s="65"/>
      <c r="AJ91" s="65"/>
      <c r="AK91" s="65"/>
      <c r="AL91" s="65"/>
      <c r="AM91" s="65"/>
      <c r="AN91" s="65"/>
      <c r="AO91" s="65">
        <v>5</v>
      </c>
      <c r="AP91" s="65"/>
      <c r="AQ91" s="65"/>
      <c r="AR91" s="65"/>
      <c r="AS91" s="65"/>
      <c r="AT91" s="65"/>
      <c r="AU91" s="65"/>
      <c r="AV91" s="65"/>
      <c r="AW91" s="65">
        <v>6</v>
      </c>
      <c r="AX91" s="65"/>
      <c r="AY91" s="65"/>
      <c r="AZ91" s="65"/>
      <c r="BA91" s="65"/>
      <c r="BB91" s="65"/>
      <c r="BC91" s="65"/>
      <c r="BD91" s="65"/>
      <c r="BE91" s="65">
        <v>7</v>
      </c>
      <c r="BF91" s="65"/>
      <c r="BG91" s="65"/>
      <c r="BH91" s="65"/>
      <c r="BI91" s="65"/>
      <c r="BJ91" s="65"/>
      <c r="BK91" s="65"/>
      <c r="BL91" s="65"/>
      <c r="BT91" s="53"/>
      <c r="BU91" s="53"/>
      <c r="BV91" s="53"/>
      <c r="BW91" s="53"/>
      <c r="BX91" s="53"/>
      <c r="BY91" s="53"/>
      <c r="BZ91" s="53"/>
    </row>
    <row r="92" spans="1:79" ht="18" customHeight="1" x14ac:dyDescent="0.2">
      <c r="A92" s="65"/>
      <c r="B92" s="65"/>
      <c r="C92" s="65"/>
      <c r="D92" s="65"/>
      <c r="E92" s="65"/>
      <c r="F92" s="65"/>
      <c r="G92" s="77" t="s">
        <v>81</v>
      </c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  <c r="BB92" s="78"/>
      <c r="BC92" s="78"/>
      <c r="BD92" s="79"/>
      <c r="BE92" s="176"/>
      <c r="BF92" s="176"/>
      <c r="BG92" s="176"/>
      <c r="BH92" s="176"/>
      <c r="BI92" s="176"/>
      <c r="BJ92" s="176"/>
      <c r="BK92" s="176"/>
      <c r="BL92" s="176"/>
      <c r="BT92" s="53"/>
      <c r="BU92" s="53"/>
      <c r="BV92" s="53"/>
      <c r="BW92" s="53"/>
      <c r="BX92" s="53"/>
      <c r="BY92" s="53"/>
      <c r="BZ92" s="53"/>
      <c r="CA92" s="1" t="s">
        <v>9</v>
      </c>
    </row>
    <row r="93" spans="1:79" s="2" customFormat="1" ht="18" customHeight="1" x14ac:dyDescent="0.2">
      <c r="A93" s="70">
        <v>0</v>
      </c>
      <c r="B93" s="70"/>
      <c r="C93" s="70"/>
      <c r="D93" s="70"/>
      <c r="E93" s="70"/>
      <c r="F93" s="70"/>
      <c r="G93" s="102" t="s">
        <v>55</v>
      </c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4"/>
      <c r="Z93" s="109"/>
      <c r="AA93" s="109"/>
      <c r="AB93" s="109"/>
      <c r="AC93" s="109"/>
      <c r="AD93" s="109"/>
      <c r="AE93" s="166"/>
      <c r="AF93" s="166"/>
      <c r="AG93" s="166"/>
      <c r="AH93" s="166"/>
      <c r="AI93" s="166"/>
      <c r="AJ93" s="166"/>
      <c r="AK93" s="166"/>
      <c r="AL93" s="166"/>
      <c r="AM93" s="166"/>
      <c r="AN93" s="102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T93" s="56"/>
      <c r="BU93" s="56"/>
      <c r="BV93" s="56"/>
      <c r="BW93" s="56"/>
      <c r="BX93" s="56"/>
      <c r="BY93" s="56"/>
      <c r="BZ93" s="56"/>
      <c r="CA93" s="2" t="s">
        <v>10</v>
      </c>
    </row>
    <row r="94" spans="1:79" ht="97.5" customHeight="1" x14ac:dyDescent="0.2">
      <c r="A94" s="65">
        <v>0</v>
      </c>
      <c r="B94" s="65"/>
      <c r="C94" s="65"/>
      <c r="D94" s="65"/>
      <c r="E94" s="65"/>
      <c r="F94" s="65"/>
      <c r="G94" s="71" t="s">
        <v>117</v>
      </c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9"/>
      <c r="Z94" s="64" t="s">
        <v>56</v>
      </c>
      <c r="AA94" s="64"/>
      <c r="AB94" s="64"/>
      <c r="AC94" s="64"/>
      <c r="AD94" s="64"/>
      <c r="AE94" s="61" t="s">
        <v>78</v>
      </c>
      <c r="AF94" s="68"/>
      <c r="AG94" s="68"/>
      <c r="AH94" s="68"/>
      <c r="AI94" s="68"/>
      <c r="AJ94" s="68"/>
      <c r="AK94" s="68"/>
      <c r="AL94" s="68"/>
      <c r="AM94" s="68"/>
      <c r="AN94" s="69"/>
      <c r="AO94" s="57"/>
      <c r="AP94" s="57"/>
      <c r="AQ94" s="57"/>
      <c r="AR94" s="57"/>
      <c r="AS94" s="57"/>
      <c r="AT94" s="57"/>
      <c r="AU94" s="57"/>
      <c r="AV94" s="57"/>
      <c r="AW94" s="57">
        <f>AK50</f>
        <v>1910000</v>
      </c>
      <c r="AX94" s="57"/>
      <c r="AY94" s="57"/>
      <c r="AZ94" s="57"/>
      <c r="BA94" s="57"/>
      <c r="BB94" s="57"/>
      <c r="BC94" s="57"/>
      <c r="BD94" s="57"/>
      <c r="BE94" s="57">
        <f>AO94+AW94</f>
        <v>1910000</v>
      </c>
      <c r="BF94" s="57"/>
      <c r="BG94" s="57"/>
      <c r="BH94" s="57"/>
      <c r="BI94" s="57"/>
      <c r="BJ94" s="57"/>
      <c r="BK94" s="57"/>
      <c r="BL94" s="57"/>
      <c r="BT94" s="53"/>
      <c r="BU94" s="53"/>
      <c r="BV94" s="53"/>
      <c r="BW94" s="53"/>
      <c r="BX94" s="53"/>
      <c r="BY94" s="53"/>
      <c r="BZ94" s="53"/>
    </row>
    <row r="95" spans="1:79" ht="18.75" customHeight="1" x14ac:dyDescent="0.2">
      <c r="A95" s="70">
        <v>0</v>
      </c>
      <c r="B95" s="70"/>
      <c r="C95" s="70"/>
      <c r="D95" s="70"/>
      <c r="E95" s="70"/>
      <c r="F95" s="70"/>
      <c r="G95" s="102" t="s">
        <v>79</v>
      </c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3"/>
      <c r="Z95" s="64"/>
      <c r="AA95" s="64"/>
      <c r="AB95" s="64"/>
      <c r="AC95" s="64"/>
      <c r="AD95" s="64"/>
      <c r="AE95" s="61"/>
      <c r="AF95" s="68"/>
      <c r="AG95" s="68"/>
      <c r="AH95" s="68"/>
      <c r="AI95" s="68"/>
      <c r="AJ95" s="68"/>
      <c r="AK95" s="68"/>
      <c r="AL95" s="68"/>
      <c r="AM95" s="68"/>
      <c r="AN95" s="69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  <c r="BH95" s="66"/>
      <c r="BI95" s="66"/>
      <c r="BJ95" s="66"/>
      <c r="BK95" s="66"/>
      <c r="BL95" s="66"/>
      <c r="BT95" s="53"/>
      <c r="BU95" s="53"/>
      <c r="BV95" s="53"/>
      <c r="BW95" s="53"/>
      <c r="BX95" s="53"/>
      <c r="BY95" s="53"/>
      <c r="BZ95" s="53"/>
    </row>
    <row r="96" spans="1:79" ht="69.75" customHeight="1" x14ac:dyDescent="0.2">
      <c r="A96" s="70">
        <v>0</v>
      </c>
      <c r="B96" s="70"/>
      <c r="C96" s="70"/>
      <c r="D96" s="70"/>
      <c r="E96" s="70"/>
      <c r="F96" s="70"/>
      <c r="G96" s="71" t="s">
        <v>119</v>
      </c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3"/>
      <c r="Z96" s="64" t="s">
        <v>56</v>
      </c>
      <c r="AA96" s="64"/>
      <c r="AB96" s="64"/>
      <c r="AC96" s="64"/>
      <c r="AD96" s="64"/>
      <c r="AE96" s="61" t="s">
        <v>78</v>
      </c>
      <c r="AF96" s="68"/>
      <c r="AG96" s="68"/>
      <c r="AH96" s="68"/>
      <c r="AI96" s="68"/>
      <c r="AJ96" s="68"/>
      <c r="AK96" s="68"/>
      <c r="AL96" s="68"/>
      <c r="AM96" s="68"/>
      <c r="AN96" s="69"/>
      <c r="AO96" s="66"/>
      <c r="AP96" s="66"/>
      <c r="AQ96" s="66"/>
      <c r="AR96" s="66"/>
      <c r="AS96" s="66"/>
      <c r="AT96" s="66"/>
      <c r="AU96" s="66"/>
      <c r="AV96" s="66"/>
      <c r="AW96" s="57">
        <f>AK51</f>
        <v>100000</v>
      </c>
      <c r="AX96" s="57"/>
      <c r="AY96" s="57"/>
      <c r="AZ96" s="57"/>
      <c r="BA96" s="57"/>
      <c r="BB96" s="57"/>
      <c r="BC96" s="57"/>
      <c r="BD96" s="57"/>
      <c r="BE96" s="57">
        <f>AW96</f>
        <v>100000</v>
      </c>
      <c r="BF96" s="57"/>
      <c r="BG96" s="57"/>
      <c r="BH96" s="57"/>
      <c r="BI96" s="57"/>
      <c r="BJ96" s="57"/>
      <c r="BK96" s="57"/>
      <c r="BL96" s="57"/>
      <c r="BT96" s="53"/>
      <c r="BU96" s="53"/>
      <c r="BV96" s="53"/>
      <c r="BW96" s="53"/>
      <c r="BX96" s="53"/>
      <c r="BY96" s="53"/>
      <c r="BZ96" s="53"/>
    </row>
    <row r="97" spans="1:78" ht="36.75" customHeight="1" x14ac:dyDescent="0.2">
      <c r="A97" s="70">
        <v>0</v>
      </c>
      <c r="B97" s="70"/>
      <c r="C97" s="70"/>
      <c r="D97" s="70"/>
      <c r="E97" s="70"/>
      <c r="F97" s="70"/>
      <c r="G97" s="71" t="s">
        <v>109</v>
      </c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3"/>
      <c r="Z97" s="64" t="s">
        <v>56</v>
      </c>
      <c r="AA97" s="64"/>
      <c r="AB97" s="64"/>
      <c r="AC97" s="64"/>
      <c r="AD97" s="64"/>
      <c r="AE97" s="74" t="s">
        <v>107</v>
      </c>
      <c r="AF97" s="75"/>
      <c r="AG97" s="75"/>
      <c r="AH97" s="75"/>
      <c r="AI97" s="75"/>
      <c r="AJ97" s="75"/>
      <c r="AK97" s="75"/>
      <c r="AL97" s="75"/>
      <c r="AM97" s="75"/>
      <c r="AN97" s="76"/>
      <c r="AO97" s="66"/>
      <c r="AP97" s="66"/>
      <c r="AQ97" s="66"/>
      <c r="AR97" s="66"/>
      <c r="AS97" s="66"/>
      <c r="AT97" s="66"/>
      <c r="AU97" s="66"/>
      <c r="AV97" s="66"/>
      <c r="AW97" s="57">
        <f>SUM(AK52:AR54)</f>
        <v>110000</v>
      </c>
      <c r="AX97" s="57"/>
      <c r="AY97" s="57"/>
      <c r="AZ97" s="57"/>
      <c r="BA97" s="57"/>
      <c r="BB97" s="57"/>
      <c r="BC97" s="57"/>
      <c r="BD97" s="57"/>
      <c r="BE97" s="57">
        <f>AW97</f>
        <v>110000</v>
      </c>
      <c r="BF97" s="57"/>
      <c r="BG97" s="57"/>
      <c r="BH97" s="57"/>
      <c r="BI97" s="57"/>
      <c r="BJ97" s="57"/>
      <c r="BK97" s="57"/>
      <c r="BL97" s="57"/>
      <c r="BT97" s="53"/>
      <c r="BU97" s="53"/>
      <c r="BV97" s="53"/>
      <c r="BW97" s="53"/>
      <c r="BX97" s="53"/>
      <c r="BY97" s="53"/>
      <c r="BZ97" s="53"/>
    </row>
    <row r="98" spans="1:78" ht="36.75" customHeight="1" x14ac:dyDescent="0.2">
      <c r="A98" s="70"/>
      <c r="B98" s="70"/>
      <c r="C98" s="70"/>
      <c r="D98" s="70"/>
      <c r="E98" s="70"/>
      <c r="F98" s="70"/>
      <c r="G98" s="71" t="s">
        <v>120</v>
      </c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3"/>
      <c r="Z98" s="64" t="s">
        <v>56</v>
      </c>
      <c r="AA98" s="64"/>
      <c r="AB98" s="64"/>
      <c r="AC98" s="64"/>
      <c r="AD98" s="64"/>
      <c r="AE98" s="74" t="s">
        <v>107</v>
      </c>
      <c r="AF98" s="75"/>
      <c r="AG98" s="75"/>
      <c r="AH98" s="75"/>
      <c r="AI98" s="75"/>
      <c r="AJ98" s="75"/>
      <c r="AK98" s="75"/>
      <c r="AL98" s="75"/>
      <c r="AM98" s="75"/>
      <c r="AN98" s="76"/>
      <c r="AO98" s="66"/>
      <c r="AP98" s="66"/>
      <c r="AQ98" s="66"/>
      <c r="AR98" s="66"/>
      <c r="AS98" s="66"/>
      <c r="AT98" s="66"/>
      <c r="AU98" s="66"/>
      <c r="AV98" s="66"/>
      <c r="AW98" s="57">
        <f>AK55</f>
        <v>100000</v>
      </c>
      <c r="AX98" s="57"/>
      <c r="AY98" s="57"/>
      <c r="AZ98" s="57"/>
      <c r="BA98" s="57"/>
      <c r="BB98" s="57"/>
      <c r="BC98" s="57"/>
      <c r="BD98" s="57"/>
      <c r="BE98" s="57">
        <f>AW98</f>
        <v>100000</v>
      </c>
      <c r="BF98" s="57"/>
      <c r="BG98" s="57"/>
      <c r="BH98" s="57"/>
      <c r="BI98" s="57"/>
      <c r="BJ98" s="57"/>
      <c r="BK98" s="57"/>
      <c r="BL98" s="57"/>
      <c r="BT98" s="53"/>
      <c r="BU98" s="53"/>
      <c r="BV98" s="53"/>
      <c r="BW98" s="53"/>
      <c r="BX98" s="53"/>
      <c r="BY98" s="53"/>
      <c r="BZ98" s="53"/>
    </row>
    <row r="99" spans="1:78" ht="35.25" customHeight="1" x14ac:dyDescent="0.2">
      <c r="A99" s="70">
        <v>0</v>
      </c>
      <c r="B99" s="70"/>
      <c r="C99" s="70"/>
      <c r="D99" s="70"/>
      <c r="E99" s="70"/>
      <c r="F99" s="70"/>
      <c r="G99" s="71" t="s">
        <v>116</v>
      </c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9"/>
      <c r="Z99" s="64" t="s">
        <v>56</v>
      </c>
      <c r="AA99" s="64"/>
      <c r="AB99" s="64"/>
      <c r="AC99" s="64"/>
      <c r="AD99" s="64"/>
      <c r="AE99" s="61" t="s">
        <v>78</v>
      </c>
      <c r="AF99" s="68"/>
      <c r="AG99" s="68"/>
      <c r="AH99" s="68"/>
      <c r="AI99" s="68"/>
      <c r="AJ99" s="68"/>
      <c r="AK99" s="68"/>
      <c r="AL99" s="68"/>
      <c r="AM99" s="68"/>
      <c r="AN99" s="69"/>
      <c r="AO99" s="66"/>
      <c r="AP99" s="66"/>
      <c r="AQ99" s="66"/>
      <c r="AR99" s="66"/>
      <c r="AS99" s="66"/>
      <c r="AT99" s="66"/>
      <c r="AU99" s="66"/>
      <c r="AV99" s="66"/>
      <c r="AW99" s="57">
        <f>AK56</f>
        <v>1600000</v>
      </c>
      <c r="AX99" s="57"/>
      <c r="AY99" s="57"/>
      <c r="AZ99" s="57"/>
      <c r="BA99" s="57"/>
      <c r="BB99" s="57"/>
      <c r="BC99" s="57"/>
      <c r="BD99" s="57"/>
      <c r="BE99" s="57">
        <f>AW99</f>
        <v>1600000</v>
      </c>
      <c r="BF99" s="57"/>
      <c r="BG99" s="57"/>
      <c r="BH99" s="57"/>
      <c r="BI99" s="57"/>
      <c r="BJ99" s="57"/>
      <c r="BK99" s="57"/>
      <c r="BL99" s="57"/>
      <c r="BP99" s="52"/>
      <c r="BT99" s="53"/>
      <c r="BU99" s="53"/>
      <c r="BV99" s="53"/>
      <c r="BW99" s="53"/>
      <c r="BX99" s="53"/>
      <c r="BY99" s="53"/>
      <c r="BZ99" s="53"/>
    </row>
    <row r="100" spans="1:78" s="2" customFormat="1" ht="17.25" customHeight="1" x14ac:dyDescent="0.2">
      <c r="A100" s="70">
        <v>0</v>
      </c>
      <c r="B100" s="70"/>
      <c r="C100" s="70"/>
      <c r="D100" s="70"/>
      <c r="E100" s="70"/>
      <c r="F100" s="70"/>
      <c r="G100" s="102" t="s">
        <v>57</v>
      </c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3"/>
      <c r="Z100" s="109"/>
      <c r="AA100" s="109"/>
      <c r="AB100" s="109"/>
      <c r="AC100" s="109"/>
      <c r="AD100" s="109"/>
      <c r="AE100" s="182"/>
      <c r="AF100" s="183"/>
      <c r="AG100" s="183"/>
      <c r="AH100" s="183"/>
      <c r="AI100" s="183"/>
      <c r="AJ100" s="183"/>
      <c r="AK100" s="183"/>
      <c r="AL100" s="183"/>
      <c r="AM100" s="183"/>
      <c r="AN100" s="184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  <c r="BH100" s="66"/>
      <c r="BI100" s="66"/>
      <c r="BJ100" s="66"/>
      <c r="BK100" s="66"/>
      <c r="BL100" s="66"/>
      <c r="BT100" s="56"/>
      <c r="BU100" s="56"/>
      <c r="BV100" s="56"/>
      <c r="BW100" s="56"/>
      <c r="BX100" s="56"/>
      <c r="BY100" s="56"/>
      <c r="BZ100" s="56"/>
    </row>
    <row r="101" spans="1:78" ht="40.5" customHeight="1" x14ac:dyDescent="0.2">
      <c r="A101" s="65">
        <v>0</v>
      </c>
      <c r="B101" s="65"/>
      <c r="C101" s="65"/>
      <c r="D101" s="65"/>
      <c r="E101" s="65"/>
      <c r="F101" s="65"/>
      <c r="G101" s="71" t="s">
        <v>70</v>
      </c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9"/>
      <c r="Z101" s="64" t="s">
        <v>58</v>
      </c>
      <c r="AA101" s="64"/>
      <c r="AB101" s="64"/>
      <c r="AC101" s="64"/>
      <c r="AD101" s="64"/>
      <c r="AE101" s="61" t="s">
        <v>73</v>
      </c>
      <c r="AF101" s="68"/>
      <c r="AG101" s="68"/>
      <c r="AH101" s="68"/>
      <c r="AI101" s="68"/>
      <c r="AJ101" s="68"/>
      <c r="AK101" s="68"/>
      <c r="AL101" s="68"/>
      <c r="AM101" s="68"/>
      <c r="AN101" s="69"/>
      <c r="AO101" s="57"/>
      <c r="AP101" s="57"/>
      <c r="AQ101" s="57"/>
      <c r="AR101" s="57"/>
      <c r="AS101" s="57"/>
      <c r="AT101" s="57"/>
      <c r="AU101" s="57"/>
      <c r="AV101" s="57"/>
      <c r="AW101" s="57">
        <f>AW94/33361779.74*100</f>
        <v>5.7251142321701574</v>
      </c>
      <c r="AX101" s="57"/>
      <c r="AY101" s="57"/>
      <c r="AZ101" s="57"/>
      <c r="BA101" s="57"/>
      <c r="BB101" s="57"/>
      <c r="BC101" s="57"/>
      <c r="BD101" s="57"/>
      <c r="BE101" s="57">
        <f>AO101+AW101</f>
        <v>5.7251142321701574</v>
      </c>
      <c r="BF101" s="57"/>
      <c r="BG101" s="57"/>
      <c r="BH101" s="57"/>
      <c r="BI101" s="57"/>
      <c r="BJ101" s="57"/>
      <c r="BK101" s="57"/>
      <c r="BL101" s="57"/>
      <c r="BT101" s="53"/>
      <c r="BU101" s="53"/>
      <c r="BV101" s="53"/>
      <c r="BW101" s="53"/>
      <c r="BX101" s="53"/>
      <c r="BY101" s="53"/>
      <c r="BZ101" s="53"/>
    </row>
    <row r="102" spans="1:78" ht="13.5" customHeight="1" x14ac:dyDescent="0.2">
      <c r="A102" s="32"/>
      <c r="B102" s="32"/>
      <c r="C102" s="32"/>
      <c r="D102" s="32"/>
      <c r="E102" s="32"/>
      <c r="F102" s="32"/>
      <c r="G102" s="33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5"/>
      <c r="AA102" s="35"/>
      <c r="AB102" s="35"/>
      <c r="AC102" s="35"/>
      <c r="AD102" s="35"/>
      <c r="AE102" s="33"/>
      <c r="AF102" s="34"/>
      <c r="AG102" s="34"/>
      <c r="AH102" s="34"/>
      <c r="AI102" s="34"/>
      <c r="AJ102" s="34"/>
      <c r="AK102" s="34"/>
      <c r="AL102" s="34"/>
      <c r="AM102" s="34"/>
      <c r="AN102" s="34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T102" s="53"/>
      <c r="BU102" s="53"/>
      <c r="BV102" s="53"/>
      <c r="BW102" s="53"/>
      <c r="BX102" s="53"/>
      <c r="BY102" s="53"/>
      <c r="BZ102" s="53"/>
    </row>
    <row r="103" spans="1:78" ht="34.5" customHeight="1" x14ac:dyDescent="0.2">
      <c r="A103" s="65" t="s">
        <v>19</v>
      </c>
      <c r="B103" s="65"/>
      <c r="C103" s="65"/>
      <c r="D103" s="65"/>
      <c r="E103" s="65"/>
      <c r="F103" s="65"/>
      <c r="G103" s="67" t="s">
        <v>32</v>
      </c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9"/>
      <c r="Z103" s="65" t="s">
        <v>2</v>
      </c>
      <c r="AA103" s="65"/>
      <c r="AB103" s="65"/>
      <c r="AC103" s="65"/>
      <c r="AD103" s="65"/>
      <c r="AE103" s="65" t="s">
        <v>1</v>
      </c>
      <c r="AF103" s="65"/>
      <c r="AG103" s="65"/>
      <c r="AH103" s="65"/>
      <c r="AI103" s="65"/>
      <c r="AJ103" s="65"/>
      <c r="AK103" s="65"/>
      <c r="AL103" s="65"/>
      <c r="AM103" s="65"/>
      <c r="AN103" s="65"/>
      <c r="AO103" s="67" t="s">
        <v>20</v>
      </c>
      <c r="AP103" s="68"/>
      <c r="AQ103" s="68"/>
      <c r="AR103" s="68"/>
      <c r="AS103" s="68"/>
      <c r="AT103" s="68"/>
      <c r="AU103" s="68"/>
      <c r="AV103" s="69"/>
      <c r="AW103" s="67" t="s">
        <v>21</v>
      </c>
      <c r="AX103" s="68"/>
      <c r="AY103" s="68"/>
      <c r="AZ103" s="68"/>
      <c r="BA103" s="68"/>
      <c r="BB103" s="68"/>
      <c r="BC103" s="68"/>
      <c r="BD103" s="69"/>
      <c r="BE103" s="67" t="s">
        <v>18</v>
      </c>
      <c r="BF103" s="68"/>
      <c r="BG103" s="68"/>
      <c r="BH103" s="68"/>
      <c r="BI103" s="68"/>
      <c r="BJ103" s="68"/>
      <c r="BK103" s="68"/>
      <c r="BL103" s="69"/>
      <c r="BT103" s="53"/>
      <c r="BU103" s="53"/>
      <c r="BV103" s="53"/>
      <c r="BW103" s="53"/>
      <c r="BX103" s="53"/>
      <c r="BY103" s="53"/>
      <c r="BZ103" s="53"/>
    </row>
    <row r="104" spans="1:78" ht="18" customHeight="1" x14ac:dyDescent="0.2">
      <c r="A104" s="65">
        <v>1</v>
      </c>
      <c r="B104" s="65"/>
      <c r="C104" s="65"/>
      <c r="D104" s="65"/>
      <c r="E104" s="65"/>
      <c r="F104" s="65"/>
      <c r="G104" s="67">
        <v>2</v>
      </c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9"/>
      <c r="Z104" s="65">
        <v>3</v>
      </c>
      <c r="AA104" s="65"/>
      <c r="AB104" s="65"/>
      <c r="AC104" s="65"/>
      <c r="AD104" s="65"/>
      <c r="AE104" s="65">
        <v>4</v>
      </c>
      <c r="AF104" s="65"/>
      <c r="AG104" s="65"/>
      <c r="AH104" s="65"/>
      <c r="AI104" s="65"/>
      <c r="AJ104" s="65"/>
      <c r="AK104" s="65"/>
      <c r="AL104" s="65"/>
      <c r="AM104" s="65"/>
      <c r="AN104" s="65"/>
      <c r="AO104" s="65">
        <v>5</v>
      </c>
      <c r="AP104" s="65"/>
      <c r="AQ104" s="65"/>
      <c r="AR104" s="65"/>
      <c r="AS104" s="65"/>
      <c r="AT104" s="65"/>
      <c r="AU104" s="65"/>
      <c r="AV104" s="65"/>
      <c r="AW104" s="65">
        <v>6</v>
      </c>
      <c r="AX104" s="65"/>
      <c r="AY104" s="65"/>
      <c r="AZ104" s="65"/>
      <c r="BA104" s="65"/>
      <c r="BB104" s="65"/>
      <c r="BC104" s="65"/>
      <c r="BD104" s="65"/>
      <c r="BE104" s="65">
        <v>7</v>
      </c>
      <c r="BF104" s="65"/>
      <c r="BG104" s="65"/>
      <c r="BH104" s="65"/>
      <c r="BI104" s="65"/>
      <c r="BJ104" s="65"/>
      <c r="BK104" s="65"/>
      <c r="BL104" s="65"/>
      <c r="BT104" s="53"/>
      <c r="BU104" s="53"/>
      <c r="BV104" s="53"/>
      <c r="BW104" s="53"/>
      <c r="BX104" s="53"/>
      <c r="BY104" s="53"/>
      <c r="BZ104" s="53"/>
    </row>
    <row r="105" spans="1:78" ht="21" customHeight="1" x14ac:dyDescent="0.2">
      <c r="A105" s="65"/>
      <c r="B105" s="65"/>
      <c r="C105" s="65"/>
      <c r="D105" s="65"/>
      <c r="E105" s="65"/>
      <c r="F105" s="65"/>
      <c r="G105" s="77" t="s">
        <v>82</v>
      </c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  <c r="AL105" s="78"/>
      <c r="AM105" s="78"/>
      <c r="AN105" s="78"/>
      <c r="AO105" s="78"/>
      <c r="AP105" s="78"/>
      <c r="AQ105" s="78"/>
      <c r="AR105" s="78"/>
      <c r="AS105" s="78"/>
      <c r="AT105" s="78"/>
      <c r="AU105" s="78"/>
      <c r="AV105" s="78"/>
      <c r="AW105" s="78"/>
      <c r="AX105" s="78"/>
      <c r="AY105" s="78"/>
      <c r="AZ105" s="78"/>
      <c r="BA105" s="78"/>
      <c r="BB105" s="78"/>
      <c r="BC105" s="78"/>
      <c r="BD105" s="79"/>
      <c r="BE105" s="176"/>
      <c r="BF105" s="176"/>
      <c r="BG105" s="176"/>
      <c r="BH105" s="176"/>
      <c r="BI105" s="176"/>
      <c r="BJ105" s="176"/>
      <c r="BK105" s="176"/>
      <c r="BL105" s="176"/>
      <c r="BT105" s="53"/>
      <c r="BU105" s="53"/>
      <c r="BV105" s="53"/>
      <c r="BW105" s="53"/>
      <c r="BX105" s="53"/>
      <c r="BY105" s="53"/>
      <c r="BZ105" s="53"/>
    </row>
    <row r="106" spans="1:78" ht="18.75" customHeight="1" x14ac:dyDescent="0.2">
      <c r="A106" s="70">
        <v>0</v>
      </c>
      <c r="B106" s="70"/>
      <c r="C106" s="70"/>
      <c r="D106" s="70"/>
      <c r="E106" s="70"/>
      <c r="F106" s="70"/>
      <c r="G106" s="102" t="s">
        <v>55</v>
      </c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4"/>
      <c r="Z106" s="109"/>
      <c r="AA106" s="109"/>
      <c r="AB106" s="109"/>
      <c r="AC106" s="109"/>
      <c r="AD106" s="109"/>
      <c r="AE106" s="166"/>
      <c r="AF106" s="166"/>
      <c r="AG106" s="166"/>
      <c r="AH106" s="166"/>
      <c r="AI106" s="166"/>
      <c r="AJ106" s="166"/>
      <c r="AK106" s="166"/>
      <c r="AL106" s="166"/>
      <c r="AM106" s="166"/>
      <c r="AN106" s="102"/>
      <c r="AO106" s="66"/>
      <c r="AP106" s="66"/>
      <c r="AQ106" s="66"/>
      <c r="AR106" s="66"/>
      <c r="AS106" s="66"/>
      <c r="AT106" s="66"/>
      <c r="AU106" s="66"/>
      <c r="AV106" s="66"/>
      <c r="AW106" s="66"/>
      <c r="AX106" s="66"/>
      <c r="AY106" s="66"/>
      <c r="AZ106" s="66"/>
      <c r="BA106" s="66"/>
      <c r="BB106" s="66"/>
      <c r="BC106" s="66"/>
      <c r="BD106" s="66"/>
      <c r="BE106" s="66"/>
      <c r="BF106" s="66"/>
      <c r="BG106" s="66"/>
      <c r="BH106" s="66"/>
      <c r="BI106" s="66"/>
      <c r="BJ106" s="66"/>
      <c r="BK106" s="66"/>
      <c r="BL106" s="66"/>
      <c r="BT106" s="53"/>
      <c r="BU106" s="53"/>
      <c r="BV106" s="53"/>
      <c r="BW106" s="53"/>
      <c r="BX106" s="53"/>
      <c r="BY106" s="53"/>
      <c r="BZ106" s="53"/>
    </row>
    <row r="107" spans="1:78" ht="18.75" customHeight="1" x14ac:dyDescent="0.2">
      <c r="A107" s="65"/>
      <c r="B107" s="65"/>
      <c r="C107" s="65"/>
      <c r="D107" s="65"/>
      <c r="E107" s="65"/>
      <c r="F107" s="65"/>
      <c r="G107" s="71" t="s">
        <v>84</v>
      </c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9"/>
      <c r="Z107" s="64" t="s">
        <v>56</v>
      </c>
      <c r="AA107" s="64"/>
      <c r="AB107" s="64"/>
      <c r="AC107" s="64"/>
      <c r="AD107" s="64"/>
      <c r="AE107" s="61" t="s">
        <v>83</v>
      </c>
      <c r="AF107" s="68"/>
      <c r="AG107" s="68"/>
      <c r="AH107" s="68"/>
      <c r="AI107" s="68"/>
      <c r="AJ107" s="68"/>
      <c r="AK107" s="68"/>
      <c r="AL107" s="68"/>
      <c r="AM107" s="68"/>
      <c r="AN107" s="69"/>
      <c r="AO107" s="57"/>
      <c r="AP107" s="57"/>
      <c r="AQ107" s="57"/>
      <c r="AR107" s="57"/>
      <c r="AS107" s="57"/>
      <c r="AT107" s="57"/>
      <c r="AU107" s="57"/>
      <c r="AV107" s="57"/>
      <c r="AW107" s="57">
        <f>SUM(AW108:BD111)</f>
        <v>11460000</v>
      </c>
      <c r="AX107" s="57"/>
      <c r="AY107" s="57"/>
      <c r="AZ107" s="57"/>
      <c r="BA107" s="57"/>
      <c r="BB107" s="57"/>
      <c r="BC107" s="57"/>
      <c r="BD107" s="57"/>
      <c r="BE107" s="57">
        <f>AO107+AW107</f>
        <v>11460000</v>
      </c>
      <c r="BF107" s="57"/>
      <c r="BG107" s="57"/>
      <c r="BH107" s="57"/>
      <c r="BI107" s="57"/>
      <c r="BJ107" s="57"/>
      <c r="BK107" s="57"/>
      <c r="BL107" s="57"/>
      <c r="BT107" s="53"/>
      <c r="BU107" s="53"/>
      <c r="BV107" s="53"/>
      <c r="BW107" s="53"/>
      <c r="BX107" s="53"/>
      <c r="BY107" s="53"/>
      <c r="BZ107" s="53"/>
    </row>
    <row r="108" spans="1:78" ht="68.25" customHeight="1" x14ac:dyDescent="0.2">
      <c r="A108" s="65"/>
      <c r="B108" s="65"/>
      <c r="C108" s="65"/>
      <c r="D108" s="65"/>
      <c r="E108" s="65"/>
      <c r="F108" s="65"/>
      <c r="G108" s="71" t="s">
        <v>126</v>
      </c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9"/>
      <c r="Z108" s="64" t="s">
        <v>56</v>
      </c>
      <c r="AA108" s="64"/>
      <c r="AB108" s="64"/>
      <c r="AC108" s="64"/>
      <c r="AD108" s="64"/>
      <c r="AE108" s="61" t="s">
        <v>83</v>
      </c>
      <c r="AF108" s="68"/>
      <c r="AG108" s="68"/>
      <c r="AH108" s="68"/>
      <c r="AI108" s="68"/>
      <c r="AJ108" s="68"/>
      <c r="AK108" s="68"/>
      <c r="AL108" s="68"/>
      <c r="AM108" s="68"/>
      <c r="AN108" s="69"/>
      <c r="AO108" s="57"/>
      <c r="AP108" s="57"/>
      <c r="AQ108" s="57"/>
      <c r="AR108" s="57"/>
      <c r="AS108" s="57"/>
      <c r="AT108" s="57"/>
      <c r="AU108" s="57"/>
      <c r="AV108" s="57"/>
      <c r="AW108" s="57">
        <f>AK61+AK62+AK63+AK64+AK65+AK66</f>
        <v>4000000</v>
      </c>
      <c r="AX108" s="57"/>
      <c r="AY108" s="57"/>
      <c r="AZ108" s="57"/>
      <c r="BA108" s="57"/>
      <c r="BB108" s="57"/>
      <c r="BC108" s="57"/>
      <c r="BD108" s="57"/>
      <c r="BE108" s="57">
        <f>AO108+AW108</f>
        <v>4000000</v>
      </c>
      <c r="BF108" s="57"/>
      <c r="BG108" s="57"/>
      <c r="BH108" s="57"/>
      <c r="BI108" s="57"/>
      <c r="BJ108" s="57"/>
      <c r="BK108" s="57"/>
      <c r="BL108" s="57"/>
      <c r="BT108" s="53"/>
      <c r="BU108" s="53"/>
      <c r="BV108" s="53"/>
      <c r="BW108" s="53"/>
      <c r="BX108" s="53"/>
      <c r="BY108" s="53"/>
      <c r="BZ108" s="53"/>
    </row>
    <row r="109" spans="1:78" ht="33.75" customHeight="1" x14ac:dyDescent="0.2">
      <c r="A109" s="65"/>
      <c r="B109" s="65"/>
      <c r="C109" s="65"/>
      <c r="D109" s="65"/>
      <c r="E109" s="65"/>
      <c r="F109" s="65"/>
      <c r="G109" s="179" t="s">
        <v>100</v>
      </c>
      <c r="H109" s="180"/>
      <c r="I109" s="180"/>
      <c r="J109" s="180"/>
      <c r="K109" s="180"/>
      <c r="L109" s="180"/>
      <c r="M109" s="180"/>
      <c r="N109" s="180"/>
      <c r="O109" s="180"/>
      <c r="P109" s="180"/>
      <c r="Q109" s="180"/>
      <c r="R109" s="180"/>
      <c r="S109" s="180"/>
      <c r="T109" s="180"/>
      <c r="U109" s="180"/>
      <c r="V109" s="180"/>
      <c r="W109" s="180"/>
      <c r="X109" s="180"/>
      <c r="Y109" s="181"/>
      <c r="Z109" s="64" t="s">
        <v>56</v>
      </c>
      <c r="AA109" s="64"/>
      <c r="AB109" s="64"/>
      <c r="AC109" s="64"/>
      <c r="AD109" s="64"/>
      <c r="AE109" s="61" t="s">
        <v>83</v>
      </c>
      <c r="AF109" s="68"/>
      <c r="AG109" s="68"/>
      <c r="AH109" s="68"/>
      <c r="AI109" s="68"/>
      <c r="AJ109" s="68"/>
      <c r="AK109" s="68"/>
      <c r="AL109" s="68"/>
      <c r="AM109" s="68"/>
      <c r="AN109" s="69"/>
      <c r="AO109" s="57"/>
      <c r="AP109" s="57"/>
      <c r="AQ109" s="57"/>
      <c r="AR109" s="57"/>
      <c r="AS109" s="57"/>
      <c r="AT109" s="57"/>
      <c r="AU109" s="57"/>
      <c r="AV109" s="57"/>
      <c r="AW109" s="57">
        <f>AK58</f>
        <v>1000000</v>
      </c>
      <c r="AX109" s="57"/>
      <c r="AY109" s="57"/>
      <c r="AZ109" s="57"/>
      <c r="BA109" s="57"/>
      <c r="BB109" s="57"/>
      <c r="BC109" s="57"/>
      <c r="BD109" s="57"/>
      <c r="BE109" s="57">
        <f>AO109+AW109</f>
        <v>1000000</v>
      </c>
      <c r="BF109" s="57"/>
      <c r="BG109" s="57"/>
      <c r="BH109" s="57"/>
      <c r="BI109" s="57"/>
      <c r="BJ109" s="57"/>
      <c r="BK109" s="57"/>
      <c r="BL109" s="57"/>
      <c r="BT109" s="53"/>
      <c r="BU109" s="53"/>
      <c r="BV109" s="53"/>
      <c r="BW109" s="53"/>
      <c r="BX109" s="53"/>
      <c r="BY109" s="53"/>
      <c r="BZ109" s="53"/>
    </row>
    <row r="110" spans="1:78" ht="23.25" customHeight="1" x14ac:dyDescent="0.2">
      <c r="A110" s="65"/>
      <c r="B110" s="65"/>
      <c r="C110" s="65"/>
      <c r="D110" s="65"/>
      <c r="E110" s="65"/>
      <c r="F110" s="65"/>
      <c r="G110" s="71" t="s">
        <v>127</v>
      </c>
      <c r="H110" s="98"/>
      <c r="I110" s="98"/>
      <c r="J110" s="98"/>
      <c r="K110" s="98"/>
      <c r="L110" s="98"/>
      <c r="M110" s="98"/>
      <c r="N110" s="98"/>
      <c r="O110" s="98"/>
      <c r="P110" s="98"/>
      <c r="Q110" s="98"/>
      <c r="R110" s="98"/>
      <c r="S110" s="98"/>
      <c r="T110" s="98"/>
      <c r="U110" s="98"/>
      <c r="V110" s="98"/>
      <c r="W110" s="98"/>
      <c r="X110" s="98"/>
      <c r="Y110" s="99"/>
      <c r="Z110" s="64" t="s">
        <v>56</v>
      </c>
      <c r="AA110" s="64"/>
      <c r="AB110" s="64"/>
      <c r="AC110" s="64"/>
      <c r="AD110" s="64"/>
      <c r="AE110" s="61" t="s">
        <v>83</v>
      </c>
      <c r="AF110" s="68"/>
      <c r="AG110" s="68"/>
      <c r="AH110" s="68"/>
      <c r="AI110" s="68"/>
      <c r="AJ110" s="68"/>
      <c r="AK110" s="68"/>
      <c r="AL110" s="68"/>
      <c r="AM110" s="68"/>
      <c r="AN110" s="69"/>
      <c r="AO110" s="57"/>
      <c r="AP110" s="57"/>
      <c r="AQ110" s="57"/>
      <c r="AR110" s="57"/>
      <c r="AS110" s="57"/>
      <c r="AT110" s="57"/>
      <c r="AU110" s="57"/>
      <c r="AV110" s="57"/>
      <c r="AW110" s="57">
        <f>AK67</f>
        <v>3460000</v>
      </c>
      <c r="AX110" s="57"/>
      <c r="AY110" s="57"/>
      <c r="AZ110" s="57"/>
      <c r="BA110" s="57"/>
      <c r="BB110" s="57"/>
      <c r="BC110" s="57"/>
      <c r="BD110" s="57"/>
      <c r="BE110" s="57">
        <f>AO110+AW110</f>
        <v>3460000</v>
      </c>
      <c r="BF110" s="57"/>
      <c r="BG110" s="57"/>
      <c r="BH110" s="57"/>
      <c r="BI110" s="57"/>
      <c r="BJ110" s="57"/>
      <c r="BK110" s="57"/>
      <c r="BL110" s="57"/>
      <c r="BT110" s="53"/>
      <c r="BU110" s="53"/>
      <c r="BV110" s="53"/>
      <c r="BW110" s="53"/>
      <c r="BX110" s="53"/>
      <c r="BY110" s="53"/>
      <c r="BZ110" s="53"/>
    </row>
    <row r="111" spans="1:78" ht="32.25" customHeight="1" x14ac:dyDescent="0.2">
      <c r="A111" s="65"/>
      <c r="B111" s="65"/>
      <c r="C111" s="65"/>
      <c r="D111" s="65"/>
      <c r="E111" s="65"/>
      <c r="F111" s="65"/>
      <c r="G111" s="95" t="s">
        <v>157</v>
      </c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7"/>
      <c r="Z111" s="64" t="s">
        <v>56</v>
      </c>
      <c r="AA111" s="64"/>
      <c r="AB111" s="64"/>
      <c r="AC111" s="64"/>
      <c r="AD111" s="64"/>
      <c r="AE111" s="61" t="s">
        <v>158</v>
      </c>
      <c r="AF111" s="68"/>
      <c r="AG111" s="68"/>
      <c r="AH111" s="68"/>
      <c r="AI111" s="68"/>
      <c r="AJ111" s="68"/>
      <c r="AK111" s="68"/>
      <c r="AL111" s="68"/>
      <c r="AM111" s="68"/>
      <c r="AN111" s="69"/>
      <c r="AO111" s="57"/>
      <c r="AP111" s="57"/>
      <c r="AQ111" s="57"/>
      <c r="AR111" s="57"/>
      <c r="AS111" s="57"/>
      <c r="AT111" s="57"/>
      <c r="AU111" s="57"/>
      <c r="AV111" s="57"/>
      <c r="AW111" s="57">
        <f>AK68</f>
        <v>3000000</v>
      </c>
      <c r="AX111" s="57"/>
      <c r="AY111" s="57"/>
      <c r="AZ111" s="57"/>
      <c r="BA111" s="57"/>
      <c r="BB111" s="57"/>
      <c r="BC111" s="57"/>
      <c r="BD111" s="57"/>
      <c r="BE111" s="57">
        <f>AO111+AW111</f>
        <v>3000000</v>
      </c>
      <c r="BF111" s="57"/>
      <c r="BG111" s="57"/>
      <c r="BH111" s="57"/>
      <c r="BI111" s="57"/>
      <c r="BJ111" s="57"/>
      <c r="BK111" s="57"/>
      <c r="BL111" s="57"/>
      <c r="BT111" s="53"/>
      <c r="BU111" s="53"/>
      <c r="BV111" s="53"/>
      <c r="BW111" s="53"/>
      <c r="BX111" s="53"/>
      <c r="BY111" s="53"/>
      <c r="BZ111" s="53"/>
    </row>
    <row r="112" spans="1:78" ht="18" customHeight="1" x14ac:dyDescent="0.2">
      <c r="A112" s="70">
        <v>0</v>
      </c>
      <c r="B112" s="70"/>
      <c r="C112" s="70"/>
      <c r="D112" s="70"/>
      <c r="E112" s="70"/>
      <c r="F112" s="70"/>
      <c r="G112" s="102" t="s">
        <v>80</v>
      </c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3"/>
      <c r="Z112" s="64"/>
      <c r="AA112" s="64"/>
      <c r="AB112" s="64"/>
      <c r="AC112" s="64"/>
      <c r="AD112" s="64"/>
      <c r="AE112" s="61"/>
      <c r="AF112" s="68"/>
      <c r="AG112" s="68"/>
      <c r="AH112" s="68"/>
      <c r="AI112" s="68"/>
      <c r="AJ112" s="68"/>
      <c r="AK112" s="68"/>
      <c r="AL112" s="68"/>
      <c r="AM112" s="68"/>
      <c r="AN112" s="69"/>
      <c r="AO112" s="66"/>
      <c r="AP112" s="66"/>
      <c r="AQ112" s="66"/>
      <c r="AR112" s="66"/>
      <c r="AS112" s="66"/>
      <c r="AT112" s="66"/>
      <c r="AU112" s="66"/>
      <c r="AV112" s="66"/>
      <c r="AW112" s="66"/>
      <c r="AX112" s="66"/>
      <c r="AY112" s="66"/>
      <c r="AZ112" s="66"/>
      <c r="BA112" s="66"/>
      <c r="BB112" s="66"/>
      <c r="BC112" s="66"/>
      <c r="BD112" s="66"/>
      <c r="BE112" s="66"/>
      <c r="BF112" s="66"/>
      <c r="BG112" s="66"/>
      <c r="BH112" s="66"/>
      <c r="BI112" s="66"/>
      <c r="BJ112" s="66"/>
      <c r="BK112" s="66"/>
      <c r="BL112" s="66"/>
      <c r="BT112" s="53"/>
      <c r="BU112" s="53"/>
      <c r="BV112" s="53"/>
      <c r="BW112" s="53"/>
      <c r="BX112" s="53"/>
      <c r="BY112" s="53"/>
      <c r="BZ112" s="53"/>
    </row>
    <row r="113" spans="1:78" ht="66" customHeight="1" x14ac:dyDescent="0.2">
      <c r="A113" s="70"/>
      <c r="B113" s="70"/>
      <c r="C113" s="70"/>
      <c r="D113" s="70"/>
      <c r="E113" s="70"/>
      <c r="F113" s="70"/>
      <c r="G113" s="95" t="s">
        <v>86</v>
      </c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7"/>
      <c r="Z113" s="64" t="s">
        <v>85</v>
      </c>
      <c r="AA113" s="64"/>
      <c r="AB113" s="64"/>
      <c r="AC113" s="64"/>
      <c r="AD113" s="64"/>
      <c r="AE113" s="61" t="s">
        <v>78</v>
      </c>
      <c r="AF113" s="68"/>
      <c r="AG113" s="68"/>
      <c r="AH113" s="68"/>
      <c r="AI113" s="68"/>
      <c r="AJ113" s="68"/>
      <c r="AK113" s="68"/>
      <c r="AL113" s="68"/>
      <c r="AM113" s="68"/>
      <c r="AN113" s="69"/>
      <c r="AO113" s="66"/>
      <c r="AP113" s="66"/>
      <c r="AQ113" s="66"/>
      <c r="AR113" s="66"/>
      <c r="AS113" s="66"/>
      <c r="AT113" s="66"/>
      <c r="AU113" s="66"/>
      <c r="AV113" s="66"/>
      <c r="AW113" s="83">
        <v>6</v>
      </c>
      <c r="AX113" s="83"/>
      <c r="AY113" s="83"/>
      <c r="AZ113" s="83"/>
      <c r="BA113" s="83"/>
      <c r="BB113" s="83"/>
      <c r="BC113" s="83"/>
      <c r="BD113" s="83"/>
      <c r="BE113" s="83">
        <f>AW113</f>
        <v>6</v>
      </c>
      <c r="BF113" s="83"/>
      <c r="BG113" s="83"/>
      <c r="BH113" s="83"/>
      <c r="BI113" s="83"/>
      <c r="BJ113" s="83"/>
      <c r="BK113" s="83"/>
      <c r="BL113" s="83"/>
      <c r="BT113" s="53"/>
      <c r="BU113" s="53"/>
      <c r="BV113" s="53"/>
      <c r="BW113" s="53"/>
      <c r="BX113" s="53"/>
      <c r="BY113" s="53"/>
      <c r="BZ113" s="53"/>
    </row>
    <row r="114" spans="1:78" ht="36" customHeight="1" x14ac:dyDescent="0.2">
      <c r="A114" s="70"/>
      <c r="B114" s="70"/>
      <c r="C114" s="70"/>
      <c r="D114" s="70"/>
      <c r="E114" s="70"/>
      <c r="F114" s="70"/>
      <c r="G114" s="105" t="s">
        <v>101</v>
      </c>
      <c r="H114" s="106"/>
      <c r="I114" s="106"/>
      <c r="J114" s="106"/>
      <c r="K114" s="106"/>
      <c r="L114" s="106"/>
      <c r="M114" s="106"/>
      <c r="N114" s="106"/>
      <c r="O114" s="106"/>
      <c r="P114" s="106"/>
      <c r="Q114" s="106"/>
      <c r="R114" s="106"/>
      <c r="S114" s="106"/>
      <c r="T114" s="106"/>
      <c r="U114" s="106"/>
      <c r="V114" s="106"/>
      <c r="W114" s="106"/>
      <c r="X114" s="106"/>
      <c r="Y114" s="107"/>
      <c r="Z114" s="64" t="s">
        <v>85</v>
      </c>
      <c r="AA114" s="64"/>
      <c r="AB114" s="64"/>
      <c r="AC114" s="64"/>
      <c r="AD114" s="64"/>
      <c r="AE114" s="61" t="s">
        <v>78</v>
      </c>
      <c r="AF114" s="68"/>
      <c r="AG114" s="68"/>
      <c r="AH114" s="68"/>
      <c r="AI114" s="68"/>
      <c r="AJ114" s="68"/>
      <c r="AK114" s="68"/>
      <c r="AL114" s="68"/>
      <c r="AM114" s="68"/>
      <c r="AN114" s="69"/>
      <c r="AO114" s="66"/>
      <c r="AP114" s="66"/>
      <c r="AQ114" s="66"/>
      <c r="AR114" s="66"/>
      <c r="AS114" s="66"/>
      <c r="AT114" s="66"/>
      <c r="AU114" s="66"/>
      <c r="AV114" s="66"/>
      <c r="AW114" s="83">
        <f>3-2</f>
        <v>1</v>
      </c>
      <c r="AX114" s="83"/>
      <c r="AY114" s="83"/>
      <c r="AZ114" s="83"/>
      <c r="BA114" s="83"/>
      <c r="BB114" s="83"/>
      <c r="BC114" s="83"/>
      <c r="BD114" s="83"/>
      <c r="BE114" s="83">
        <f>AW114</f>
        <v>1</v>
      </c>
      <c r="BF114" s="83"/>
      <c r="BG114" s="83"/>
      <c r="BH114" s="83"/>
      <c r="BI114" s="83"/>
      <c r="BJ114" s="83"/>
      <c r="BK114" s="83"/>
      <c r="BL114" s="83"/>
      <c r="BT114" s="53"/>
      <c r="BU114" s="53"/>
      <c r="BV114" s="53"/>
      <c r="BW114" s="53"/>
      <c r="BX114" s="53"/>
      <c r="BY114" s="53"/>
      <c r="BZ114" s="53"/>
    </row>
    <row r="115" spans="1:78" ht="20.100000000000001" customHeight="1" x14ac:dyDescent="0.2">
      <c r="A115" s="70"/>
      <c r="B115" s="70"/>
      <c r="C115" s="70"/>
      <c r="D115" s="70"/>
      <c r="E115" s="70"/>
      <c r="F115" s="70"/>
      <c r="G115" s="91" t="s">
        <v>153</v>
      </c>
      <c r="H115" s="177"/>
      <c r="I115" s="177"/>
      <c r="J115" s="177"/>
      <c r="K115" s="177"/>
      <c r="L115" s="177"/>
      <c r="M115" s="177"/>
      <c r="N115" s="177"/>
      <c r="O115" s="177"/>
      <c r="P115" s="177"/>
      <c r="Q115" s="177"/>
      <c r="R115" s="177"/>
      <c r="S115" s="177"/>
      <c r="T115" s="177"/>
      <c r="U115" s="177"/>
      <c r="V115" s="177"/>
      <c r="W115" s="177"/>
      <c r="X115" s="177"/>
      <c r="Y115" s="178"/>
      <c r="Z115" s="94" t="s">
        <v>85</v>
      </c>
      <c r="AA115" s="94"/>
      <c r="AB115" s="94"/>
      <c r="AC115" s="94"/>
      <c r="AD115" s="94"/>
      <c r="AE115" s="74" t="s">
        <v>107</v>
      </c>
      <c r="AF115" s="75"/>
      <c r="AG115" s="75"/>
      <c r="AH115" s="75"/>
      <c r="AI115" s="75"/>
      <c r="AJ115" s="75"/>
      <c r="AK115" s="75"/>
      <c r="AL115" s="75"/>
      <c r="AM115" s="75"/>
      <c r="AN115" s="76"/>
      <c r="AO115" s="100"/>
      <c r="AP115" s="100"/>
      <c r="AQ115" s="100"/>
      <c r="AR115" s="100"/>
      <c r="AS115" s="100"/>
      <c r="AT115" s="100"/>
      <c r="AU115" s="100"/>
      <c r="AV115" s="100"/>
      <c r="AW115" s="101">
        <v>1</v>
      </c>
      <c r="AX115" s="101"/>
      <c r="AY115" s="101"/>
      <c r="AZ115" s="101"/>
      <c r="BA115" s="101"/>
      <c r="BB115" s="101"/>
      <c r="BC115" s="101"/>
      <c r="BD115" s="101"/>
      <c r="BE115" s="101">
        <f>AW115</f>
        <v>1</v>
      </c>
      <c r="BF115" s="101"/>
      <c r="BG115" s="101"/>
      <c r="BH115" s="101"/>
      <c r="BI115" s="101"/>
      <c r="BJ115" s="101"/>
      <c r="BK115" s="101"/>
      <c r="BL115" s="101"/>
      <c r="BT115" s="53"/>
      <c r="BU115" s="53"/>
      <c r="BV115" s="53"/>
      <c r="BW115" s="53"/>
      <c r="BX115" s="53"/>
      <c r="BY115" s="53"/>
      <c r="BZ115" s="53"/>
    </row>
    <row r="116" spans="1:78" ht="20.100000000000001" customHeight="1" x14ac:dyDescent="0.2">
      <c r="A116" s="70"/>
      <c r="B116" s="70"/>
      <c r="C116" s="70"/>
      <c r="D116" s="70"/>
      <c r="E116" s="70"/>
      <c r="F116" s="70"/>
      <c r="G116" s="91" t="s">
        <v>159</v>
      </c>
      <c r="H116" s="177"/>
      <c r="I116" s="177"/>
      <c r="J116" s="177"/>
      <c r="K116" s="177"/>
      <c r="L116" s="177"/>
      <c r="M116" s="177"/>
      <c r="N116" s="177"/>
      <c r="O116" s="177"/>
      <c r="P116" s="177"/>
      <c r="Q116" s="177"/>
      <c r="R116" s="177"/>
      <c r="S116" s="177"/>
      <c r="T116" s="177"/>
      <c r="U116" s="177"/>
      <c r="V116" s="177"/>
      <c r="W116" s="177"/>
      <c r="X116" s="177"/>
      <c r="Y116" s="178"/>
      <c r="Z116" s="94" t="s">
        <v>85</v>
      </c>
      <c r="AA116" s="94"/>
      <c r="AB116" s="94"/>
      <c r="AC116" s="94"/>
      <c r="AD116" s="94"/>
      <c r="AE116" s="74" t="s">
        <v>107</v>
      </c>
      <c r="AF116" s="75"/>
      <c r="AG116" s="75"/>
      <c r="AH116" s="75"/>
      <c r="AI116" s="75"/>
      <c r="AJ116" s="75"/>
      <c r="AK116" s="75"/>
      <c r="AL116" s="75"/>
      <c r="AM116" s="75"/>
      <c r="AN116" s="76"/>
      <c r="AO116" s="100"/>
      <c r="AP116" s="100"/>
      <c r="AQ116" s="100"/>
      <c r="AR116" s="100"/>
      <c r="AS116" s="100"/>
      <c r="AT116" s="100"/>
      <c r="AU116" s="100"/>
      <c r="AV116" s="100"/>
      <c r="AW116" s="101">
        <v>1</v>
      </c>
      <c r="AX116" s="101"/>
      <c r="AY116" s="101"/>
      <c r="AZ116" s="101"/>
      <c r="BA116" s="101"/>
      <c r="BB116" s="101"/>
      <c r="BC116" s="101"/>
      <c r="BD116" s="101"/>
      <c r="BE116" s="101">
        <f>AW116</f>
        <v>1</v>
      </c>
      <c r="BF116" s="101"/>
      <c r="BG116" s="101"/>
      <c r="BH116" s="101"/>
      <c r="BI116" s="101"/>
      <c r="BJ116" s="101"/>
      <c r="BK116" s="101"/>
      <c r="BL116" s="101"/>
      <c r="BT116" s="53"/>
      <c r="BU116" s="53"/>
      <c r="BV116" s="53"/>
      <c r="BW116" s="53"/>
      <c r="BX116" s="53"/>
      <c r="BY116" s="53"/>
      <c r="BZ116" s="53"/>
    </row>
    <row r="117" spans="1:78" ht="21" customHeight="1" x14ac:dyDescent="0.2">
      <c r="A117" s="70">
        <v>0</v>
      </c>
      <c r="B117" s="70"/>
      <c r="C117" s="70"/>
      <c r="D117" s="70"/>
      <c r="E117" s="70"/>
      <c r="F117" s="70"/>
      <c r="G117" s="102" t="s">
        <v>79</v>
      </c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3"/>
      <c r="Z117" s="64"/>
      <c r="AA117" s="64"/>
      <c r="AB117" s="64"/>
      <c r="AC117" s="64"/>
      <c r="AD117" s="64"/>
      <c r="AE117" s="61"/>
      <c r="AF117" s="68"/>
      <c r="AG117" s="68"/>
      <c r="AH117" s="68"/>
      <c r="AI117" s="68"/>
      <c r="AJ117" s="68"/>
      <c r="AK117" s="68"/>
      <c r="AL117" s="68"/>
      <c r="AM117" s="68"/>
      <c r="AN117" s="69"/>
      <c r="AO117" s="66"/>
      <c r="AP117" s="66"/>
      <c r="AQ117" s="66"/>
      <c r="AR117" s="66"/>
      <c r="AS117" s="66"/>
      <c r="AT117" s="66"/>
      <c r="AU117" s="66"/>
      <c r="AV117" s="66"/>
      <c r="AW117" s="66"/>
      <c r="AX117" s="66"/>
      <c r="AY117" s="66"/>
      <c r="AZ117" s="66"/>
      <c r="BA117" s="66"/>
      <c r="BB117" s="66"/>
      <c r="BC117" s="66"/>
      <c r="BD117" s="66"/>
      <c r="BE117" s="66"/>
      <c r="BF117" s="66"/>
      <c r="BG117" s="66"/>
      <c r="BH117" s="66"/>
      <c r="BI117" s="66"/>
      <c r="BJ117" s="66"/>
      <c r="BK117" s="66"/>
      <c r="BL117" s="66"/>
      <c r="BT117" s="53"/>
      <c r="BU117" s="53"/>
      <c r="BV117" s="53"/>
      <c r="BW117" s="53"/>
      <c r="BX117" s="53"/>
      <c r="BY117" s="53"/>
      <c r="BZ117" s="53"/>
    </row>
    <row r="118" spans="1:78" ht="50.25" customHeight="1" x14ac:dyDescent="0.2">
      <c r="A118" s="70"/>
      <c r="B118" s="70"/>
      <c r="C118" s="70"/>
      <c r="D118" s="70"/>
      <c r="E118" s="70"/>
      <c r="F118" s="70"/>
      <c r="G118" s="95" t="s">
        <v>87</v>
      </c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7"/>
      <c r="Z118" s="64" t="s">
        <v>56</v>
      </c>
      <c r="AA118" s="64"/>
      <c r="AB118" s="64"/>
      <c r="AC118" s="64"/>
      <c r="AD118" s="64"/>
      <c r="AE118" s="61" t="s">
        <v>73</v>
      </c>
      <c r="AF118" s="68"/>
      <c r="AG118" s="68"/>
      <c r="AH118" s="68"/>
      <c r="AI118" s="68"/>
      <c r="AJ118" s="68"/>
      <c r="AK118" s="68"/>
      <c r="AL118" s="68"/>
      <c r="AM118" s="68"/>
      <c r="AN118" s="69"/>
      <c r="AO118" s="66"/>
      <c r="AP118" s="66"/>
      <c r="AQ118" s="66"/>
      <c r="AR118" s="66"/>
      <c r="AS118" s="66"/>
      <c r="AT118" s="66"/>
      <c r="AU118" s="66"/>
      <c r="AV118" s="66"/>
      <c r="AW118" s="57">
        <f>AW108/AW113</f>
        <v>666666.66666666663</v>
      </c>
      <c r="AX118" s="57"/>
      <c r="AY118" s="57"/>
      <c r="AZ118" s="57"/>
      <c r="BA118" s="57"/>
      <c r="BB118" s="57"/>
      <c r="BC118" s="57"/>
      <c r="BD118" s="57"/>
      <c r="BE118" s="57">
        <f>AW118</f>
        <v>666666.66666666663</v>
      </c>
      <c r="BF118" s="57"/>
      <c r="BG118" s="57"/>
      <c r="BH118" s="57"/>
      <c r="BI118" s="57"/>
      <c r="BJ118" s="57"/>
      <c r="BK118" s="57"/>
      <c r="BL118" s="57"/>
      <c r="BT118" s="53"/>
      <c r="BU118" s="53"/>
      <c r="BV118" s="53"/>
      <c r="BW118" s="53"/>
      <c r="BX118" s="53"/>
      <c r="BY118" s="53"/>
      <c r="BZ118" s="53"/>
    </row>
    <row r="119" spans="1:78" ht="38.25" customHeight="1" x14ac:dyDescent="0.2">
      <c r="A119" s="70"/>
      <c r="B119" s="70"/>
      <c r="C119" s="70"/>
      <c r="D119" s="70"/>
      <c r="E119" s="70"/>
      <c r="F119" s="70"/>
      <c r="G119" s="105" t="s">
        <v>108</v>
      </c>
      <c r="H119" s="106"/>
      <c r="I119" s="106"/>
      <c r="J119" s="106"/>
      <c r="K119" s="106"/>
      <c r="L119" s="106"/>
      <c r="M119" s="106"/>
      <c r="N119" s="106"/>
      <c r="O119" s="106"/>
      <c r="P119" s="106"/>
      <c r="Q119" s="106"/>
      <c r="R119" s="106"/>
      <c r="S119" s="106"/>
      <c r="T119" s="106"/>
      <c r="U119" s="106"/>
      <c r="V119" s="106"/>
      <c r="W119" s="106"/>
      <c r="X119" s="106"/>
      <c r="Y119" s="107"/>
      <c r="Z119" s="64" t="s">
        <v>56</v>
      </c>
      <c r="AA119" s="64"/>
      <c r="AB119" s="64"/>
      <c r="AC119" s="64"/>
      <c r="AD119" s="64"/>
      <c r="AE119" s="61" t="s">
        <v>73</v>
      </c>
      <c r="AF119" s="68"/>
      <c r="AG119" s="68"/>
      <c r="AH119" s="68"/>
      <c r="AI119" s="68"/>
      <c r="AJ119" s="68"/>
      <c r="AK119" s="68"/>
      <c r="AL119" s="68"/>
      <c r="AM119" s="68"/>
      <c r="AN119" s="69"/>
      <c r="AO119" s="66"/>
      <c r="AP119" s="66"/>
      <c r="AQ119" s="66"/>
      <c r="AR119" s="66"/>
      <c r="AS119" s="66"/>
      <c r="AT119" s="66"/>
      <c r="AU119" s="66"/>
      <c r="AV119" s="66"/>
      <c r="AW119" s="57">
        <f>AK58/AW114</f>
        <v>1000000</v>
      </c>
      <c r="AX119" s="57"/>
      <c r="AY119" s="57"/>
      <c r="AZ119" s="57"/>
      <c r="BA119" s="57"/>
      <c r="BB119" s="57"/>
      <c r="BC119" s="57"/>
      <c r="BD119" s="57"/>
      <c r="BE119" s="57">
        <f>AW119</f>
        <v>1000000</v>
      </c>
      <c r="BF119" s="57"/>
      <c r="BG119" s="57"/>
      <c r="BH119" s="57"/>
      <c r="BI119" s="57"/>
      <c r="BJ119" s="57"/>
      <c r="BK119" s="57"/>
      <c r="BL119" s="57"/>
      <c r="BT119" s="53"/>
      <c r="BU119" s="53"/>
      <c r="BV119" s="53"/>
      <c r="BW119" s="53"/>
      <c r="BX119" s="53"/>
      <c r="BY119" s="53"/>
      <c r="BZ119" s="53"/>
    </row>
    <row r="120" spans="1:78" ht="18" customHeight="1" x14ac:dyDescent="0.2">
      <c r="A120" s="70"/>
      <c r="B120" s="70"/>
      <c r="C120" s="70"/>
      <c r="D120" s="70"/>
      <c r="E120" s="70"/>
      <c r="F120" s="70"/>
      <c r="G120" s="91" t="s">
        <v>155</v>
      </c>
      <c r="H120" s="92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2"/>
      <c r="X120" s="92"/>
      <c r="Y120" s="93"/>
      <c r="Z120" s="94" t="s">
        <v>56</v>
      </c>
      <c r="AA120" s="94"/>
      <c r="AB120" s="94"/>
      <c r="AC120" s="94"/>
      <c r="AD120" s="94"/>
      <c r="AE120" s="74" t="s">
        <v>73</v>
      </c>
      <c r="AF120" s="75"/>
      <c r="AG120" s="75"/>
      <c r="AH120" s="75"/>
      <c r="AI120" s="75"/>
      <c r="AJ120" s="75"/>
      <c r="AK120" s="75"/>
      <c r="AL120" s="75"/>
      <c r="AM120" s="75"/>
      <c r="AN120" s="76"/>
      <c r="AO120" s="100"/>
      <c r="AP120" s="100"/>
      <c r="AQ120" s="100"/>
      <c r="AR120" s="100"/>
      <c r="AS120" s="100"/>
      <c r="AT120" s="100"/>
      <c r="AU120" s="100"/>
      <c r="AV120" s="100"/>
      <c r="AW120" s="108">
        <f>AK67/AW115</f>
        <v>3460000</v>
      </c>
      <c r="AX120" s="108"/>
      <c r="AY120" s="108"/>
      <c r="AZ120" s="108"/>
      <c r="BA120" s="108"/>
      <c r="BB120" s="108"/>
      <c r="BC120" s="108"/>
      <c r="BD120" s="108"/>
      <c r="BE120" s="108">
        <f>AW120</f>
        <v>3460000</v>
      </c>
      <c r="BF120" s="108"/>
      <c r="BG120" s="108"/>
      <c r="BH120" s="108"/>
      <c r="BI120" s="108"/>
      <c r="BJ120" s="108"/>
      <c r="BK120" s="108"/>
      <c r="BL120" s="108"/>
      <c r="BT120" s="53"/>
      <c r="BU120" s="53"/>
      <c r="BV120" s="53"/>
      <c r="BW120" s="53"/>
      <c r="BX120" s="53"/>
      <c r="BY120" s="53"/>
      <c r="BZ120" s="53"/>
    </row>
    <row r="121" spans="1:78" ht="18" customHeight="1" x14ac:dyDescent="0.2">
      <c r="A121" s="70"/>
      <c r="B121" s="70"/>
      <c r="C121" s="70"/>
      <c r="D121" s="70"/>
      <c r="E121" s="70"/>
      <c r="F121" s="70"/>
      <c r="G121" s="58" t="s">
        <v>160</v>
      </c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60"/>
      <c r="Z121" s="94" t="s">
        <v>56</v>
      </c>
      <c r="AA121" s="94"/>
      <c r="AB121" s="94"/>
      <c r="AC121" s="94"/>
      <c r="AD121" s="94"/>
      <c r="AE121" s="74" t="s">
        <v>73</v>
      </c>
      <c r="AF121" s="75"/>
      <c r="AG121" s="75"/>
      <c r="AH121" s="75"/>
      <c r="AI121" s="75"/>
      <c r="AJ121" s="75"/>
      <c r="AK121" s="75"/>
      <c r="AL121" s="75"/>
      <c r="AM121" s="75"/>
      <c r="AN121" s="76"/>
      <c r="AO121" s="100"/>
      <c r="AP121" s="100"/>
      <c r="AQ121" s="100"/>
      <c r="AR121" s="100"/>
      <c r="AS121" s="100"/>
      <c r="AT121" s="100"/>
      <c r="AU121" s="100"/>
      <c r="AV121" s="100"/>
      <c r="AW121" s="108">
        <f>AK68/AW116</f>
        <v>3000000</v>
      </c>
      <c r="AX121" s="108"/>
      <c r="AY121" s="108"/>
      <c r="AZ121" s="108"/>
      <c r="BA121" s="108"/>
      <c r="BB121" s="108"/>
      <c r="BC121" s="108"/>
      <c r="BD121" s="108"/>
      <c r="BE121" s="108">
        <f>AW121</f>
        <v>3000000</v>
      </c>
      <c r="BF121" s="108"/>
      <c r="BG121" s="108"/>
      <c r="BH121" s="108"/>
      <c r="BI121" s="108"/>
      <c r="BJ121" s="108"/>
      <c r="BK121" s="108"/>
      <c r="BL121" s="108"/>
      <c r="BT121" s="53"/>
      <c r="BU121" s="53"/>
      <c r="BV121" s="53"/>
      <c r="BW121" s="53"/>
      <c r="BX121" s="53"/>
      <c r="BY121" s="53"/>
      <c r="BZ121" s="53"/>
    </row>
    <row r="122" spans="1:78" ht="18.75" customHeight="1" x14ac:dyDescent="0.2">
      <c r="A122" s="70">
        <v>0</v>
      </c>
      <c r="B122" s="70"/>
      <c r="C122" s="70"/>
      <c r="D122" s="70"/>
      <c r="E122" s="70"/>
      <c r="F122" s="70"/>
      <c r="G122" s="102" t="s">
        <v>57</v>
      </c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3"/>
      <c r="Z122" s="109"/>
      <c r="AA122" s="109"/>
      <c r="AB122" s="109"/>
      <c r="AC122" s="109"/>
      <c r="AD122" s="109"/>
      <c r="AE122" s="117"/>
      <c r="AF122" s="118"/>
      <c r="AG122" s="118"/>
      <c r="AH122" s="118"/>
      <c r="AI122" s="118"/>
      <c r="AJ122" s="118"/>
      <c r="AK122" s="118"/>
      <c r="AL122" s="118"/>
      <c r="AM122" s="118"/>
      <c r="AN122" s="119"/>
      <c r="AO122" s="66"/>
      <c r="AP122" s="66"/>
      <c r="AQ122" s="66"/>
      <c r="AR122" s="66"/>
      <c r="AS122" s="66"/>
      <c r="AT122" s="66"/>
      <c r="AU122" s="66"/>
      <c r="AV122" s="66"/>
      <c r="AW122" s="66"/>
      <c r="AX122" s="66"/>
      <c r="AY122" s="66"/>
      <c r="AZ122" s="66"/>
      <c r="BA122" s="66"/>
      <c r="BB122" s="66"/>
      <c r="BC122" s="66"/>
      <c r="BD122" s="66"/>
      <c r="BE122" s="66"/>
      <c r="BF122" s="66"/>
      <c r="BG122" s="66"/>
      <c r="BH122" s="66"/>
      <c r="BI122" s="66"/>
      <c r="BJ122" s="66"/>
      <c r="BK122" s="66"/>
      <c r="BL122" s="66"/>
      <c r="BT122" s="53"/>
      <c r="BU122" s="53"/>
      <c r="BV122" s="53"/>
      <c r="BW122" s="53"/>
      <c r="BX122" s="53"/>
      <c r="BY122" s="53"/>
      <c r="BZ122" s="53"/>
    </row>
    <row r="123" spans="1:78" ht="64.5" customHeight="1" x14ac:dyDescent="0.2">
      <c r="A123" s="70"/>
      <c r="B123" s="70"/>
      <c r="C123" s="70"/>
      <c r="D123" s="70"/>
      <c r="E123" s="70"/>
      <c r="F123" s="70"/>
      <c r="G123" s="95" t="s">
        <v>147</v>
      </c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7"/>
      <c r="Z123" s="64" t="s">
        <v>58</v>
      </c>
      <c r="AA123" s="64"/>
      <c r="AB123" s="64"/>
      <c r="AC123" s="64"/>
      <c r="AD123" s="64"/>
      <c r="AE123" s="61" t="s">
        <v>73</v>
      </c>
      <c r="AF123" s="68"/>
      <c r="AG123" s="68"/>
      <c r="AH123" s="68"/>
      <c r="AI123" s="68"/>
      <c r="AJ123" s="68"/>
      <c r="AK123" s="68"/>
      <c r="AL123" s="68"/>
      <c r="AM123" s="68"/>
      <c r="AN123" s="69"/>
      <c r="AO123" s="66"/>
      <c r="AP123" s="66"/>
      <c r="AQ123" s="66"/>
      <c r="AR123" s="66"/>
      <c r="AS123" s="66"/>
      <c r="AT123" s="66"/>
      <c r="AU123" s="66"/>
      <c r="AV123" s="66"/>
      <c r="AW123" s="87">
        <f>AK58/5891152*100</f>
        <v>16.974608701320218</v>
      </c>
      <c r="AX123" s="88"/>
      <c r="AY123" s="88"/>
      <c r="AZ123" s="88"/>
      <c r="BA123" s="88"/>
      <c r="BB123" s="88"/>
      <c r="BC123" s="88"/>
      <c r="BD123" s="89"/>
      <c r="BE123" s="83">
        <f t="shared" ref="BE123:BE128" si="3">AW123</f>
        <v>16.974608701320218</v>
      </c>
      <c r="BF123" s="83"/>
      <c r="BG123" s="83"/>
      <c r="BH123" s="83"/>
      <c r="BI123" s="83"/>
      <c r="BJ123" s="83"/>
      <c r="BK123" s="83"/>
      <c r="BL123" s="83"/>
      <c r="BT123" s="53"/>
      <c r="BU123" s="53"/>
      <c r="BV123" s="53"/>
      <c r="BW123" s="53"/>
      <c r="BX123" s="53"/>
      <c r="BY123" s="53"/>
      <c r="BZ123" s="53"/>
    </row>
    <row r="124" spans="1:78" ht="66" customHeight="1" x14ac:dyDescent="0.2">
      <c r="A124" s="70"/>
      <c r="B124" s="70"/>
      <c r="C124" s="70"/>
      <c r="D124" s="70"/>
      <c r="E124" s="70"/>
      <c r="F124" s="70"/>
      <c r="G124" s="58" t="s">
        <v>149</v>
      </c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60"/>
      <c r="Z124" s="64" t="s">
        <v>58</v>
      </c>
      <c r="AA124" s="64"/>
      <c r="AB124" s="64"/>
      <c r="AC124" s="64"/>
      <c r="AD124" s="64"/>
      <c r="AE124" s="61" t="s">
        <v>73</v>
      </c>
      <c r="AF124" s="68"/>
      <c r="AG124" s="68"/>
      <c r="AH124" s="68"/>
      <c r="AI124" s="68"/>
      <c r="AJ124" s="68"/>
      <c r="AK124" s="68"/>
      <c r="AL124" s="68"/>
      <c r="AM124" s="68"/>
      <c r="AN124" s="69"/>
      <c r="AO124" s="66"/>
      <c r="AP124" s="66"/>
      <c r="AQ124" s="66"/>
      <c r="AR124" s="66"/>
      <c r="AS124" s="66"/>
      <c r="AT124" s="66"/>
      <c r="AU124" s="66"/>
      <c r="AV124" s="66"/>
      <c r="AW124" s="83">
        <f>AK62/2163176*100</f>
        <v>46.228323539092521</v>
      </c>
      <c r="AX124" s="83"/>
      <c r="AY124" s="83"/>
      <c r="AZ124" s="83"/>
      <c r="BA124" s="83"/>
      <c r="BB124" s="83"/>
      <c r="BC124" s="83"/>
      <c r="BD124" s="83"/>
      <c r="BE124" s="83">
        <f t="shared" si="3"/>
        <v>46.228323539092521</v>
      </c>
      <c r="BF124" s="83"/>
      <c r="BG124" s="83"/>
      <c r="BH124" s="83"/>
      <c r="BI124" s="83"/>
      <c r="BJ124" s="83"/>
      <c r="BK124" s="83"/>
      <c r="BL124" s="83"/>
      <c r="BT124" s="53"/>
      <c r="BU124" s="53"/>
      <c r="BV124" s="53"/>
      <c r="BW124" s="53"/>
      <c r="BX124" s="53"/>
      <c r="BY124" s="53"/>
      <c r="BZ124" s="53"/>
    </row>
    <row r="125" spans="1:78" ht="54.75" customHeight="1" x14ac:dyDescent="0.2">
      <c r="A125" s="70"/>
      <c r="B125" s="70"/>
      <c r="C125" s="70"/>
      <c r="D125" s="70"/>
      <c r="E125" s="70"/>
      <c r="F125" s="70"/>
      <c r="G125" s="95" t="s">
        <v>150</v>
      </c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7"/>
      <c r="Z125" s="64" t="s">
        <v>58</v>
      </c>
      <c r="AA125" s="64"/>
      <c r="AB125" s="64"/>
      <c r="AC125" s="64"/>
      <c r="AD125" s="64"/>
      <c r="AE125" s="61" t="s">
        <v>73</v>
      </c>
      <c r="AF125" s="68"/>
      <c r="AG125" s="68"/>
      <c r="AH125" s="68"/>
      <c r="AI125" s="68"/>
      <c r="AJ125" s="68"/>
      <c r="AK125" s="68"/>
      <c r="AL125" s="68"/>
      <c r="AM125" s="68"/>
      <c r="AN125" s="69"/>
      <c r="AO125" s="66"/>
      <c r="AP125" s="66"/>
      <c r="AQ125" s="66"/>
      <c r="AR125" s="66"/>
      <c r="AS125" s="66"/>
      <c r="AT125" s="66"/>
      <c r="AU125" s="66"/>
      <c r="AV125" s="66"/>
      <c r="AW125" s="83">
        <f>AK63/4607893*100</f>
        <v>10.850946408694821</v>
      </c>
      <c r="AX125" s="83"/>
      <c r="AY125" s="83"/>
      <c r="AZ125" s="83"/>
      <c r="BA125" s="83"/>
      <c r="BB125" s="83"/>
      <c r="BC125" s="83"/>
      <c r="BD125" s="83"/>
      <c r="BE125" s="83">
        <f t="shared" si="3"/>
        <v>10.850946408694821</v>
      </c>
      <c r="BF125" s="83"/>
      <c r="BG125" s="83"/>
      <c r="BH125" s="83"/>
      <c r="BI125" s="83"/>
      <c r="BJ125" s="83"/>
      <c r="BK125" s="83"/>
      <c r="BL125" s="83"/>
      <c r="BT125" s="53"/>
      <c r="BU125" s="53"/>
      <c r="BV125" s="53"/>
      <c r="BW125" s="53"/>
      <c r="BX125" s="53"/>
      <c r="BY125" s="53"/>
      <c r="BZ125" s="53"/>
    </row>
    <row r="126" spans="1:78" ht="66" customHeight="1" x14ac:dyDescent="0.2">
      <c r="A126" s="70"/>
      <c r="B126" s="70"/>
      <c r="C126" s="70"/>
      <c r="D126" s="70"/>
      <c r="E126" s="70"/>
      <c r="F126" s="70"/>
      <c r="G126" s="58" t="s">
        <v>99</v>
      </c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60"/>
      <c r="Z126" s="64" t="s">
        <v>58</v>
      </c>
      <c r="AA126" s="64"/>
      <c r="AB126" s="64"/>
      <c r="AC126" s="64"/>
      <c r="AD126" s="64"/>
      <c r="AE126" s="61" t="s">
        <v>73</v>
      </c>
      <c r="AF126" s="68"/>
      <c r="AG126" s="68"/>
      <c r="AH126" s="68"/>
      <c r="AI126" s="68"/>
      <c r="AJ126" s="68"/>
      <c r="AK126" s="68"/>
      <c r="AL126" s="68"/>
      <c r="AM126" s="68"/>
      <c r="AN126" s="69"/>
      <c r="AO126" s="66"/>
      <c r="AP126" s="66"/>
      <c r="AQ126" s="66"/>
      <c r="AR126" s="66"/>
      <c r="AS126" s="66"/>
      <c r="AT126" s="66"/>
      <c r="AU126" s="66"/>
      <c r="AV126" s="66"/>
      <c r="AW126" s="83">
        <f>AK64/2924077*100</f>
        <v>17.099412908757191</v>
      </c>
      <c r="AX126" s="83"/>
      <c r="AY126" s="83"/>
      <c r="AZ126" s="83"/>
      <c r="BA126" s="83"/>
      <c r="BB126" s="83"/>
      <c r="BC126" s="83"/>
      <c r="BD126" s="83"/>
      <c r="BE126" s="83">
        <f t="shared" si="3"/>
        <v>17.099412908757191</v>
      </c>
      <c r="BF126" s="83"/>
      <c r="BG126" s="83"/>
      <c r="BH126" s="83"/>
      <c r="BI126" s="83"/>
      <c r="BJ126" s="83"/>
      <c r="BK126" s="83"/>
      <c r="BL126" s="83"/>
      <c r="BT126" s="53"/>
      <c r="BU126" s="53"/>
      <c r="BV126" s="53"/>
      <c r="BW126" s="53"/>
      <c r="BX126" s="53"/>
      <c r="BY126" s="53"/>
      <c r="BZ126" s="53"/>
    </row>
    <row r="127" spans="1:78" ht="54" customHeight="1" x14ac:dyDescent="0.2">
      <c r="A127" s="70"/>
      <c r="B127" s="70"/>
      <c r="C127" s="70"/>
      <c r="D127" s="70"/>
      <c r="E127" s="70"/>
      <c r="F127" s="70"/>
      <c r="G127" s="95" t="s">
        <v>151</v>
      </c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7"/>
      <c r="Z127" s="64" t="s">
        <v>58</v>
      </c>
      <c r="AA127" s="64"/>
      <c r="AB127" s="64"/>
      <c r="AC127" s="64"/>
      <c r="AD127" s="64"/>
      <c r="AE127" s="61" t="s">
        <v>73</v>
      </c>
      <c r="AF127" s="68"/>
      <c r="AG127" s="68"/>
      <c r="AH127" s="68"/>
      <c r="AI127" s="68"/>
      <c r="AJ127" s="68"/>
      <c r="AK127" s="68"/>
      <c r="AL127" s="68"/>
      <c r="AM127" s="68"/>
      <c r="AN127" s="69"/>
      <c r="AO127" s="66"/>
      <c r="AP127" s="66"/>
      <c r="AQ127" s="66"/>
      <c r="AR127" s="66"/>
      <c r="AS127" s="66"/>
      <c r="AT127" s="66"/>
      <c r="AU127" s="66"/>
      <c r="AV127" s="66"/>
      <c r="AW127" s="83">
        <f>AK65/1046827*100</f>
        <v>47.763384016652225</v>
      </c>
      <c r="AX127" s="83"/>
      <c r="AY127" s="83"/>
      <c r="AZ127" s="83"/>
      <c r="BA127" s="83"/>
      <c r="BB127" s="83"/>
      <c r="BC127" s="83"/>
      <c r="BD127" s="83"/>
      <c r="BE127" s="83">
        <f t="shared" si="3"/>
        <v>47.763384016652225</v>
      </c>
      <c r="BF127" s="83"/>
      <c r="BG127" s="83"/>
      <c r="BH127" s="83"/>
      <c r="BI127" s="83"/>
      <c r="BJ127" s="83"/>
      <c r="BK127" s="83"/>
      <c r="BL127" s="83"/>
      <c r="BT127" s="53"/>
      <c r="BU127" s="53"/>
      <c r="BV127" s="53"/>
      <c r="BW127" s="53"/>
      <c r="BX127" s="53"/>
      <c r="BY127" s="53"/>
      <c r="BZ127" s="53"/>
    </row>
    <row r="128" spans="1:78" ht="65.25" customHeight="1" x14ac:dyDescent="0.2">
      <c r="A128" s="70"/>
      <c r="B128" s="70"/>
      <c r="C128" s="70"/>
      <c r="D128" s="70"/>
      <c r="E128" s="70"/>
      <c r="F128" s="70"/>
      <c r="G128" s="95" t="s">
        <v>152</v>
      </c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7"/>
      <c r="Z128" s="64" t="s">
        <v>58</v>
      </c>
      <c r="AA128" s="64"/>
      <c r="AB128" s="64"/>
      <c r="AC128" s="64"/>
      <c r="AD128" s="64"/>
      <c r="AE128" s="61" t="s">
        <v>73</v>
      </c>
      <c r="AF128" s="68"/>
      <c r="AG128" s="68"/>
      <c r="AH128" s="68"/>
      <c r="AI128" s="68"/>
      <c r="AJ128" s="68"/>
      <c r="AK128" s="68"/>
      <c r="AL128" s="68"/>
      <c r="AM128" s="68"/>
      <c r="AN128" s="69"/>
      <c r="AO128" s="66"/>
      <c r="AP128" s="66"/>
      <c r="AQ128" s="66"/>
      <c r="AR128" s="66"/>
      <c r="AS128" s="66"/>
      <c r="AT128" s="66"/>
      <c r="AU128" s="66"/>
      <c r="AV128" s="66"/>
      <c r="AW128" s="83">
        <f>AK66/3387286*100</f>
        <v>14.761080109562641</v>
      </c>
      <c r="AX128" s="83"/>
      <c r="AY128" s="83"/>
      <c r="AZ128" s="83"/>
      <c r="BA128" s="83"/>
      <c r="BB128" s="83"/>
      <c r="BC128" s="83"/>
      <c r="BD128" s="83"/>
      <c r="BE128" s="83">
        <f t="shared" si="3"/>
        <v>14.761080109562641</v>
      </c>
      <c r="BF128" s="83"/>
      <c r="BG128" s="83"/>
      <c r="BH128" s="83"/>
      <c r="BI128" s="83"/>
      <c r="BJ128" s="83"/>
      <c r="BK128" s="83"/>
      <c r="BL128" s="83"/>
      <c r="BT128" s="53"/>
      <c r="BU128" s="53"/>
      <c r="BV128" s="53"/>
      <c r="BW128" s="53"/>
      <c r="BX128" s="53"/>
      <c r="BY128" s="53"/>
      <c r="BZ128" s="53"/>
    </row>
    <row r="129" spans="1:78" ht="36" customHeight="1" x14ac:dyDescent="0.2">
      <c r="A129" s="65">
        <v>0</v>
      </c>
      <c r="B129" s="65"/>
      <c r="C129" s="65"/>
      <c r="D129" s="65"/>
      <c r="E129" s="65"/>
      <c r="F129" s="65"/>
      <c r="G129" s="172" t="s">
        <v>72</v>
      </c>
      <c r="H129" s="173"/>
      <c r="I129" s="173"/>
      <c r="J129" s="173"/>
      <c r="K129" s="173"/>
      <c r="L129" s="173"/>
      <c r="M129" s="173"/>
      <c r="N129" s="173"/>
      <c r="O129" s="173"/>
      <c r="P129" s="173"/>
      <c r="Q129" s="173"/>
      <c r="R129" s="173"/>
      <c r="S129" s="173"/>
      <c r="T129" s="173"/>
      <c r="U129" s="173"/>
      <c r="V129" s="173"/>
      <c r="W129" s="173"/>
      <c r="X129" s="173"/>
      <c r="Y129" s="173"/>
      <c r="Z129" s="64" t="s">
        <v>58</v>
      </c>
      <c r="AA129" s="64"/>
      <c r="AB129" s="64"/>
      <c r="AC129" s="64"/>
      <c r="AD129" s="64"/>
      <c r="AE129" s="64" t="s">
        <v>73</v>
      </c>
      <c r="AF129" s="65"/>
      <c r="AG129" s="65"/>
      <c r="AH129" s="65"/>
      <c r="AI129" s="65"/>
      <c r="AJ129" s="65"/>
      <c r="AK129" s="65"/>
      <c r="AL129" s="65"/>
      <c r="AM129" s="65"/>
      <c r="AN129" s="65"/>
      <c r="AO129" s="57"/>
      <c r="AP129" s="57"/>
      <c r="AQ129" s="57"/>
      <c r="AR129" s="57"/>
      <c r="AS129" s="57"/>
      <c r="AT129" s="57"/>
      <c r="AU129" s="57"/>
      <c r="AV129" s="57"/>
      <c r="AW129" s="90">
        <f>AW107/423603044</f>
        <v>2.7053629954557172E-2</v>
      </c>
      <c r="AX129" s="90"/>
      <c r="AY129" s="90"/>
      <c r="AZ129" s="90"/>
      <c r="BA129" s="90"/>
      <c r="BB129" s="90"/>
      <c r="BC129" s="90"/>
      <c r="BD129" s="90"/>
      <c r="BE129" s="90">
        <f>AO129+AW129</f>
        <v>2.7053629954557172E-2</v>
      </c>
      <c r="BF129" s="90"/>
      <c r="BG129" s="90"/>
      <c r="BH129" s="90"/>
      <c r="BI129" s="90"/>
      <c r="BJ129" s="90"/>
      <c r="BK129" s="90"/>
      <c r="BL129" s="90"/>
      <c r="BT129" s="53">
        <v>423603044</v>
      </c>
      <c r="BU129" s="53"/>
      <c r="BV129" s="53"/>
      <c r="BW129" s="53"/>
      <c r="BX129" s="53"/>
      <c r="BY129" s="53"/>
      <c r="BZ129" s="53"/>
    </row>
    <row r="130" spans="1:78" ht="15.75" customHeight="1" x14ac:dyDescent="0.2">
      <c r="A130" s="32"/>
      <c r="B130" s="32"/>
      <c r="C130" s="32"/>
      <c r="D130" s="32"/>
      <c r="E130" s="32"/>
      <c r="F130" s="32"/>
      <c r="G130" s="50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35"/>
      <c r="AA130" s="35"/>
      <c r="AB130" s="35"/>
      <c r="AC130" s="35"/>
      <c r="AD130" s="35"/>
      <c r="AE130" s="35"/>
      <c r="AF130" s="32"/>
      <c r="AG130" s="32"/>
      <c r="AH130" s="32"/>
      <c r="AI130" s="32"/>
      <c r="AJ130" s="32"/>
      <c r="AK130" s="32"/>
      <c r="AL130" s="32"/>
      <c r="AM130" s="32"/>
      <c r="AN130" s="32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T130" s="53"/>
      <c r="BU130" s="53"/>
      <c r="BV130" s="53"/>
      <c r="BW130" s="53"/>
      <c r="BX130" s="53"/>
      <c r="BY130" s="53"/>
      <c r="BZ130" s="53"/>
    </row>
    <row r="131" spans="1:78" ht="9.75" customHeight="1" x14ac:dyDescent="0.2">
      <c r="A131" s="32"/>
      <c r="B131" s="32"/>
      <c r="C131" s="32"/>
      <c r="D131" s="32"/>
      <c r="E131" s="32"/>
      <c r="F131" s="32"/>
      <c r="G131" s="50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35"/>
      <c r="AA131" s="35"/>
      <c r="AB131" s="35"/>
      <c r="AC131" s="35"/>
      <c r="AD131" s="35"/>
      <c r="AE131" s="35"/>
      <c r="AF131" s="32"/>
      <c r="AG131" s="32"/>
      <c r="AH131" s="32"/>
      <c r="AI131" s="32"/>
      <c r="AJ131" s="32"/>
      <c r="AK131" s="32"/>
      <c r="AL131" s="32"/>
      <c r="AM131" s="32"/>
      <c r="AN131" s="32"/>
      <c r="AO131" s="36"/>
      <c r="AP131" s="36"/>
      <c r="AQ131" s="36"/>
      <c r="AR131" s="36"/>
      <c r="AS131" s="36"/>
      <c r="AT131" s="36"/>
      <c r="AU131" s="36"/>
      <c r="AV131" s="36"/>
      <c r="AW131" s="36"/>
      <c r="AX131" s="36"/>
      <c r="AY131" s="36"/>
      <c r="AZ131" s="36"/>
      <c r="BA131" s="36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6"/>
      <c r="BT131" s="53"/>
      <c r="BU131" s="53"/>
      <c r="BV131" s="53"/>
      <c r="BW131" s="53"/>
      <c r="BX131" s="53"/>
      <c r="BY131" s="53"/>
      <c r="BZ131" s="53"/>
    </row>
    <row r="132" spans="1:78" ht="34.5" customHeight="1" x14ac:dyDescent="0.2">
      <c r="A132" s="65" t="s">
        <v>19</v>
      </c>
      <c r="B132" s="65"/>
      <c r="C132" s="65"/>
      <c r="D132" s="65"/>
      <c r="E132" s="65"/>
      <c r="F132" s="65"/>
      <c r="G132" s="65" t="s">
        <v>32</v>
      </c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 t="s">
        <v>2</v>
      </c>
      <c r="AA132" s="65"/>
      <c r="AB132" s="65"/>
      <c r="AC132" s="65"/>
      <c r="AD132" s="65"/>
      <c r="AE132" s="65" t="s">
        <v>1</v>
      </c>
      <c r="AF132" s="65"/>
      <c r="AG132" s="65"/>
      <c r="AH132" s="65"/>
      <c r="AI132" s="65"/>
      <c r="AJ132" s="65"/>
      <c r="AK132" s="65"/>
      <c r="AL132" s="65"/>
      <c r="AM132" s="65"/>
      <c r="AN132" s="65"/>
      <c r="AO132" s="65" t="s">
        <v>20</v>
      </c>
      <c r="AP132" s="65"/>
      <c r="AQ132" s="65"/>
      <c r="AR132" s="65"/>
      <c r="AS132" s="65"/>
      <c r="AT132" s="65"/>
      <c r="AU132" s="65"/>
      <c r="AV132" s="65"/>
      <c r="AW132" s="65" t="s">
        <v>21</v>
      </c>
      <c r="AX132" s="65"/>
      <c r="AY132" s="65"/>
      <c r="AZ132" s="65"/>
      <c r="BA132" s="65"/>
      <c r="BB132" s="65"/>
      <c r="BC132" s="65"/>
      <c r="BD132" s="65"/>
      <c r="BE132" s="65" t="s">
        <v>18</v>
      </c>
      <c r="BF132" s="65"/>
      <c r="BG132" s="65"/>
      <c r="BH132" s="65"/>
      <c r="BI132" s="65"/>
      <c r="BJ132" s="65"/>
      <c r="BK132" s="65"/>
      <c r="BL132" s="65"/>
      <c r="BT132" s="53"/>
      <c r="BU132" s="53"/>
      <c r="BV132" s="53"/>
      <c r="BW132" s="53"/>
      <c r="BX132" s="53"/>
      <c r="BY132" s="53"/>
      <c r="BZ132" s="53"/>
    </row>
    <row r="133" spans="1:78" ht="18.95" customHeight="1" x14ac:dyDescent="0.2">
      <c r="A133" s="65">
        <v>1</v>
      </c>
      <c r="B133" s="65"/>
      <c r="C133" s="65"/>
      <c r="D133" s="65"/>
      <c r="E133" s="65"/>
      <c r="F133" s="65"/>
      <c r="G133" s="67">
        <v>2</v>
      </c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9"/>
      <c r="Z133" s="65">
        <v>3</v>
      </c>
      <c r="AA133" s="65"/>
      <c r="AB133" s="65"/>
      <c r="AC133" s="65"/>
      <c r="AD133" s="65"/>
      <c r="AE133" s="65">
        <v>4</v>
      </c>
      <c r="AF133" s="65"/>
      <c r="AG133" s="65"/>
      <c r="AH133" s="65"/>
      <c r="AI133" s="65"/>
      <c r="AJ133" s="65"/>
      <c r="AK133" s="65"/>
      <c r="AL133" s="65"/>
      <c r="AM133" s="65"/>
      <c r="AN133" s="65"/>
      <c r="AO133" s="65">
        <v>5</v>
      </c>
      <c r="AP133" s="65"/>
      <c r="AQ133" s="65"/>
      <c r="AR133" s="65"/>
      <c r="AS133" s="65"/>
      <c r="AT133" s="65"/>
      <c r="AU133" s="65"/>
      <c r="AV133" s="65"/>
      <c r="AW133" s="65">
        <v>6</v>
      </c>
      <c r="AX133" s="65"/>
      <c r="AY133" s="65"/>
      <c r="AZ133" s="65"/>
      <c r="BA133" s="65"/>
      <c r="BB133" s="65"/>
      <c r="BC133" s="65"/>
      <c r="BD133" s="65"/>
      <c r="BE133" s="65">
        <v>7</v>
      </c>
      <c r="BF133" s="65"/>
      <c r="BG133" s="65"/>
      <c r="BH133" s="65"/>
      <c r="BI133" s="65"/>
      <c r="BJ133" s="65"/>
      <c r="BK133" s="65"/>
      <c r="BL133" s="65"/>
      <c r="BT133" s="53"/>
      <c r="BU133" s="53"/>
      <c r="BV133" s="53"/>
      <c r="BW133" s="53"/>
      <c r="BX133" s="53"/>
      <c r="BY133" s="53"/>
      <c r="BZ133" s="53"/>
    </row>
    <row r="134" spans="1:78" ht="18.95" customHeight="1" x14ac:dyDescent="0.2">
      <c r="A134" s="65"/>
      <c r="B134" s="65"/>
      <c r="C134" s="65"/>
      <c r="D134" s="65"/>
      <c r="E134" s="65"/>
      <c r="F134" s="65"/>
      <c r="G134" s="77" t="s">
        <v>129</v>
      </c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  <c r="AA134" s="78"/>
      <c r="AB134" s="78"/>
      <c r="AC134" s="78"/>
      <c r="AD134" s="78"/>
      <c r="AE134" s="78"/>
      <c r="AF134" s="78"/>
      <c r="AG134" s="78"/>
      <c r="AH134" s="78"/>
      <c r="AI134" s="78"/>
      <c r="AJ134" s="78"/>
      <c r="AK134" s="78"/>
      <c r="AL134" s="78"/>
      <c r="AM134" s="78"/>
      <c r="AN134" s="78"/>
      <c r="AO134" s="78"/>
      <c r="AP134" s="78"/>
      <c r="AQ134" s="78"/>
      <c r="AR134" s="78"/>
      <c r="AS134" s="78"/>
      <c r="AT134" s="78"/>
      <c r="AU134" s="78"/>
      <c r="AV134" s="78"/>
      <c r="AW134" s="78"/>
      <c r="AX134" s="78"/>
      <c r="AY134" s="78"/>
      <c r="AZ134" s="78"/>
      <c r="BA134" s="78"/>
      <c r="BB134" s="78"/>
      <c r="BC134" s="78"/>
      <c r="BD134" s="79"/>
      <c r="BE134" s="176"/>
      <c r="BF134" s="176"/>
      <c r="BG134" s="176"/>
      <c r="BH134" s="176"/>
      <c r="BI134" s="176"/>
      <c r="BJ134" s="176"/>
      <c r="BK134" s="176"/>
      <c r="BL134" s="176"/>
      <c r="BT134" s="53"/>
      <c r="BU134" s="53"/>
      <c r="BV134" s="53"/>
      <c r="BW134" s="53"/>
      <c r="BX134" s="53"/>
      <c r="BY134" s="53"/>
      <c r="BZ134" s="53"/>
    </row>
    <row r="135" spans="1:78" ht="18.95" customHeight="1" x14ac:dyDescent="0.2">
      <c r="A135" s="70"/>
      <c r="B135" s="70"/>
      <c r="C135" s="70"/>
      <c r="D135" s="70"/>
      <c r="E135" s="70"/>
      <c r="F135" s="70"/>
      <c r="G135" s="102" t="s">
        <v>55</v>
      </c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4"/>
      <c r="Z135" s="109"/>
      <c r="AA135" s="109"/>
      <c r="AB135" s="109"/>
      <c r="AC135" s="109"/>
      <c r="AD135" s="109"/>
      <c r="AE135" s="166"/>
      <c r="AF135" s="166"/>
      <c r="AG135" s="166"/>
      <c r="AH135" s="166"/>
      <c r="AI135" s="166"/>
      <c r="AJ135" s="166"/>
      <c r="AK135" s="166"/>
      <c r="AL135" s="166"/>
      <c r="AM135" s="166"/>
      <c r="AN135" s="102"/>
      <c r="AO135" s="66"/>
      <c r="AP135" s="66"/>
      <c r="AQ135" s="66"/>
      <c r="AR135" s="66"/>
      <c r="AS135" s="66"/>
      <c r="AT135" s="66"/>
      <c r="AU135" s="66"/>
      <c r="AV135" s="66"/>
      <c r="AW135" s="66"/>
      <c r="AX135" s="66"/>
      <c r="AY135" s="66"/>
      <c r="AZ135" s="66"/>
      <c r="BA135" s="66"/>
      <c r="BB135" s="66"/>
      <c r="BC135" s="66"/>
      <c r="BD135" s="66"/>
      <c r="BE135" s="66"/>
      <c r="BF135" s="66"/>
      <c r="BG135" s="66"/>
      <c r="BH135" s="66"/>
      <c r="BI135" s="66"/>
      <c r="BJ135" s="66"/>
      <c r="BK135" s="66"/>
      <c r="BL135" s="66"/>
      <c r="BT135" s="53"/>
      <c r="BU135" s="53"/>
      <c r="BV135" s="53"/>
      <c r="BW135" s="53"/>
      <c r="BX135" s="53"/>
      <c r="BY135" s="53"/>
      <c r="BZ135" s="53"/>
    </row>
    <row r="136" spans="1:78" ht="18.95" customHeight="1" x14ac:dyDescent="0.2">
      <c r="A136" s="70"/>
      <c r="B136" s="70"/>
      <c r="C136" s="70"/>
      <c r="D136" s="70"/>
      <c r="E136" s="70"/>
      <c r="F136" s="70"/>
      <c r="G136" s="71" t="s">
        <v>98</v>
      </c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79"/>
      <c r="Z136" s="64" t="s">
        <v>56</v>
      </c>
      <c r="AA136" s="64"/>
      <c r="AB136" s="64"/>
      <c r="AC136" s="64"/>
      <c r="AD136" s="64"/>
      <c r="AE136" s="61" t="s">
        <v>83</v>
      </c>
      <c r="AF136" s="68"/>
      <c r="AG136" s="68"/>
      <c r="AH136" s="68"/>
      <c r="AI136" s="68"/>
      <c r="AJ136" s="68"/>
      <c r="AK136" s="68"/>
      <c r="AL136" s="68"/>
      <c r="AM136" s="68"/>
      <c r="AN136" s="69"/>
      <c r="AO136" s="66"/>
      <c r="AP136" s="66"/>
      <c r="AQ136" s="66"/>
      <c r="AR136" s="66"/>
      <c r="AS136" s="66"/>
      <c r="AT136" s="66"/>
      <c r="AU136" s="66"/>
      <c r="AV136" s="66"/>
      <c r="AW136" s="57">
        <f>AW137+AW138</f>
        <v>695000</v>
      </c>
      <c r="AX136" s="57"/>
      <c r="AY136" s="57"/>
      <c r="AZ136" s="57"/>
      <c r="BA136" s="57"/>
      <c r="BB136" s="57"/>
      <c r="BC136" s="57"/>
      <c r="BD136" s="57"/>
      <c r="BE136" s="57">
        <f>AO136+AW136</f>
        <v>695000</v>
      </c>
      <c r="BF136" s="57"/>
      <c r="BG136" s="57"/>
      <c r="BH136" s="57"/>
      <c r="BI136" s="57"/>
      <c r="BJ136" s="57"/>
      <c r="BK136" s="57"/>
      <c r="BL136" s="57"/>
      <c r="BT136" s="53"/>
      <c r="BU136" s="53"/>
      <c r="BV136" s="53"/>
      <c r="BW136" s="53"/>
      <c r="BX136" s="53"/>
      <c r="BY136" s="53"/>
      <c r="BZ136" s="53"/>
    </row>
    <row r="137" spans="1:78" ht="18.95" customHeight="1" x14ac:dyDescent="0.2">
      <c r="A137" s="65"/>
      <c r="B137" s="65"/>
      <c r="C137" s="65"/>
      <c r="D137" s="65"/>
      <c r="E137" s="65"/>
      <c r="F137" s="65"/>
      <c r="G137" s="71" t="s">
        <v>102</v>
      </c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9"/>
      <c r="Z137" s="64" t="s">
        <v>56</v>
      </c>
      <c r="AA137" s="64"/>
      <c r="AB137" s="64"/>
      <c r="AC137" s="64"/>
      <c r="AD137" s="64"/>
      <c r="AE137" s="61" t="s">
        <v>83</v>
      </c>
      <c r="AF137" s="68"/>
      <c r="AG137" s="68"/>
      <c r="AH137" s="68"/>
      <c r="AI137" s="68"/>
      <c r="AJ137" s="68"/>
      <c r="AK137" s="68"/>
      <c r="AL137" s="68"/>
      <c r="AM137" s="68"/>
      <c r="AN137" s="69"/>
      <c r="AO137" s="57"/>
      <c r="AP137" s="57"/>
      <c r="AQ137" s="57"/>
      <c r="AR137" s="57"/>
      <c r="AS137" s="57"/>
      <c r="AT137" s="57"/>
      <c r="AU137" s="57"/>
      <c r="AV137" s="57"/>
      <c r="AW137" s="57">
        <f>AK70</f>
        <v>400000</v>
      </c>
      <c r="AX137" s="57"/>
      <c r="AY137" s="57"/>
      <c r="AZ137" s="57"/>
      <c r="BA137" s="57"/>
      <c r="BB137" s="57"/>
      <c r="BC137" s="57"/>
      <c r="BD137" s="57"/>
      <c r="BE137" s="57">
        <f>AO137+AW137</f>
        <v>400000</v>
      </c>
      <c r="BF137" s="57"/>
      <c r="BG137" s="57"/>
      <c r="BH137" s="57"/>
      <c r="BI137" s="57"/>
      <c r="BJ137" s="57"/>
      <c r="BK137" s="57"/>
      <c r="BL137" s="57"/>
      <c r="BT137" s="53"/>
      <c r="BU137" s="53"/>
      <c r="BV137" s="53"/>
      <c r="BW137" s="53"/>
      <c r="BX137" s="53"/>
      <c r="BY137" s="53"/>
      <c r="BZ137" s="53"/>
    </row>
    <row r="138" spans="1:78" ht="36" customHeight="1" x14ac:dyDescent="0.2">
      <c r="A138" s="65"/>
      <c r="B138" s="65"/>
      <c r="C138" s="65"/>
      <c r="D138" s="65"/>
      <c r="E138" s="65"/>
      <c r="F138" s="65"/>
      <c r="G138" s="71" t="s">
        <v>128</v>
      </c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Y138" s="79"/>
      <c r="Z138" s="64" t="s">
        <v>56</v>
      </c>
      <c r="AA138" s="64"/>
      <c r="AB138" s="64"/>
      <c r="AC138" s="64"/>
      <c r="AD138" s="64"/>
      <c r="AE138" s="61" t="s">
        <v>83</v>
      </c>
      <c r="AF138" s="68"/>
      <c r="AG138" s="68"/>
      <c r="AH138" s="68"/>
      <c r="AI138" s="68"/>
      <c r="AJ138" s="68"/>
      <c r="AK138" s="68"/>
      <c r="AL138" s="68"/>
      <c r="AM138" s="68"/>
      <c r="AN138" s="69"/>
      <c r="AO138" s="57"/>
      <c r="AP138" s="57"/>
      <c r="AQ138" s="57"/>
      <c r="AR138" s="57"/>
      <c r="AS138" s="57"/>
      <c r="AT138" s="57"/>
      <c r="AU138" s="57"/>
      <c r="AV138" s="57"/>
      <c r="AW138" s="57">
        <f>AK71</f>
        <v>295000</v>
      </c>
      <c r="AX138" s="57"/>
      <c r="AY138" s="57"/>
      <c r="AZ138" s="57"/>
      <c r="BA138" s="57"/>
      <c r="BB138" s="57"/>
      <c r="BC138" s="57"/>
      <c r="BD138" s="57"/>
      <c r="BE138" s="57">
        <f>AO138+AW138</f>
        <v>295000</v>
      </c>
      <c r="BF138" s="57"/>
      <c r="BG138" s="57"/>
      <c r="BH138" s="57"/>
      <c r="BI138" s="57"/>
      <c r="BJ138" s="57"/>
      <c r="BK138" s="57"/>
      <c r="BL138" s="57"/>
      <c r="BT138" s="53"/>
      <c r="BU138" s="53"/>
      <c r="BV138" s="53"/>
      <c r="BW138" s="53"/>
      <c r="BX138" s="53"/>
      <c r="BY138" s="53"/>
      <c r="BZ138" s="53"/>
    </row>
    <row r="139" spans="1:78" ht="18.95" customHeight="1" x14ac:dyDescent="0.2">
      <c r="A139" s="70"/>
      <c r="B139" s="70"/>
      <c r="C139" s="70"/>
      <c r="D139" s="70"/>
      <c r="E139" s="70"/>
      <c r="F139" s="70"/>
      <c r="G139" s="84" t="s">
        <v>95</v>
      </c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6"/>
      <c r="Z139" s="64"/>
      <c r="AA139" s="64"/>
      <c r="AB139" s="64"/>
      <c r="AC139" s="64"/>
      <c r="AD139" s="64"/>
      <c r="AE139" s="61"/>
      <c r="AF139" s="68"/>
      <c r="AG139" s="68"/>
      <c r="AH139" s="68"/>
      <c r="AI139" s="68"/>
      <c r="AJ139" s="68"/>
      <c r="AK139" s="68"/>
      <c r="AL139" s="68"/>
      <c r="AM139" s="68"/>
      <c r="AN139" s="69"/>
      <c r="AO139" s="66"/>
      <c r="AP139" s="66"/>
      <c r="AQ139" s="66"/>
      <c r="AR139" s="66"/>
      <c r="AS139" s="66"/>
      <c r="AT139" s="66"/>
      <c r="AU139" s="66"/>
      <c r="AV139" s="66"/>
      <c r="AW139" s="66"/>
      <c r="AX139" s="66"/>
      <c r="AY139" s="66"/>
      <c r="AZ139" s="66"/>
      <c r="BA139" s="66"/>
      <c r="BB139" s="66"/>
      <c r="BC139" s="66"/>
      <c r="BD139" s="66"/>
      <c r="BE139" s="66"/>
      <c r="BF139" s="66"/>
      <c r="BG139" s="66"/>
      <c r="BH139" s="66"/>
      <c r="BI139" s="66"/>
      <c r="BJ139" s="66"/>
      <c r="BK139" s="66"/>
      <c r="BL139" s="66"/>
      <c r="BT139" s="53"/>
      <c r="BU139" s="53"/>
      <c r="BV139" s="53"/>
      <c r="BW139" s="53"/>
      <c r="BX139" s="53"/>
      <c r="BY139" s="53"/>
      <c r="BZ139" s="53"/>
    </row>
    <row r="140" spans="1:78" ht="18.75" customHeight="1" x14ac:dyDescent="0.2">
      <c r="A140" s="70"/>
      <c r="B140" s="70"/>
      <c r="C140" s="70"/>
      <c r="D140" s="70"/>
      <c r="E140" s="70"/>
      <c r="F140" s="70"/>
      <c r="G140" s="58" t="s">
        <v>103</v>
      </c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60"/>
      <c r="Z140" s="64" t="s">
        <v>85</v>
      </c>
      <c r="AA140" s="64"/>
      <c r="AB140" s="64"/>
      <c r="AC140" s="64"/>
      <c r="AD140" s="64"/>
      <c r="AE140" s="61" t="s">
        <v>96</v>
      </c>
      <c r="AF140" s="68"/>
      <c r="AG140" s="68"/>
      <c r="AH140" s="68"/>
      <c r="AI140" s="68"/>
      <c r="AJ140" s="68"/>
      <c r="AK140" s="68"/>
      <c r="AL140" s="68"/>
      <c r="AM140" s="68"/>
      <c r="AN140" s="69"/>
      <c r="AO140" s="66"/>
      <c r="AP140" s="66"/>
      <c r="AQ140" s="66"/>
      <c r="AR140" s="66"/>
      <c r="AS140" s="66"/>
      <c r="AT140" s="66"/>
      <c r="AU140" s="66"/>
      <c r="AV140" s="66"/>
      <c r="AW140" s="83">
        <f>1</f>
        <v>1</v>
      </c>
      <c r="AX140" s="83"/>
      <c r="AY140" s="83"/>
      <c r="AZ140" s="83"/>
      <c r="BA140" s="83"/>
      <c r="BB140" s="83"/>
      <c r="BC140" s="83"/>
      <c r="BD140" s="83"/>
      <c r="BE140" s="83">
        <f>AW140</f>
        <v>1</v>
      </c>
      <c r="BF140" s="83"/>
      <c r="BG140" s="83"/>
      <c r="BH140" s="83"/>
      <c r="BI140" s="83"/>
      <c r="BJ140" s="83"/>
      <c r="BK140" s="83"/>
      <c r="BL140" s="83"/>
      <c r="BT140" s="53"/>
      <c r="BU140" s="53"/>
      <c r="BV140" s="53"/>
      <c r="BW140" s="53"/>
      <c r="BX140" s="53"/>
      <c r="BY140" s="53"/>
      <c r="BZ140" s="53"/>
    </row>
    <row r="141" spans="1:78" ht="36.75" customHeight="1" x14ac:dyDescent="0.2">
      <c r="A141" s="70"/>
      <c r="B141" s="70"/>
      <c r="C141" s="70"/>
      <c r="D141" s="70"/>
      <c r="E141" s="70"/>
      <c r="F141" s="70"/>
      <c r="G141" s="91" t="s">
        <v>105</v>
      </c>
      <c r="H141" s="191"/>
      <c r="I141" s="191"/>
      <c r="J141" s="191"/>
      <c r="K141" s="191"/>
      <c r="L141" s="191"/>
      <c r="M141" s="191"/>
      <c r="N141" s="191"/>
      <c r="O141" s="191"/>
      <c r="P141" s="191"/>
      <c r="Q141" s="191"/>
      <c r="R141" s="191"/>
      <c r="S141" s="191"/>
      <c r="T141" s="191"/>
      <c r="U141" s="191"/>
      <c r="V141" s="191"/>
      <c r="W141" s="191"/>
      <c r="X141" s="191"/>
      <c r="Y141" s="192"/>
      <c r="Z141" s="64" t="s">
        <v>85</v>
      </c>
      <c r="AA141" s="64"/>
      <c r="AB141" s="64"/>
      <c r="AC141" s="64"/>
      <c r="AD141" s="64"/>
      <c r="AE141" s="61" t="s">
        <v>96</v>
      </c>
      <c r="AF141" s="68"/>
      <c r="AG141" s="68"/>
      <c r="AH141" s="68"/>
      <c r="AI141" s="68"/>
      <c r="AJ141" s="68"/>
      <c r="AK141" s="68"/>
      <c r="AL141" s="68"/>
      <c r="AM141" s="68"/>
      <c r="AN141" s="69"/>
      <c r="AO141" s="66"/>
      <c r="AP141" s="66"/>
      <c r="AQ141" s="66"/>
      <c r="AR141" s="66"/>
      <c r="AS141" s="66"/>
      <c r="AT141" s="66"/>
      <c r="AU141" s="66"/>
      <c r="AV141" s="66"/>
      <c r="AW141" s="83">
        <f>1</f>
        <v>1</v>
      </c>
      <c r="AX141" s="83"/>
      <c r="AY141" s="83"/>
      <c r="AZ141" s="83"/>
      <c r="BA141" s="83"/>
      <c r="BB141" s="83"/>
      <c r="BC141" s="83"/>
      <c r="BD141" s="83"/>
      <c r="BE141" s="83">
        <f>AW141</f>
        <v>1</v>
      </c>
      <c r="BF141" s="83"/>
      <c r="BG141" s="83"/>
      <c r="BH141" s="83"/>
      <c r="BI141" s="83"/>
      <c r="BJ141" s="83"/>
      <c r="BK141" s="83"/>
      <c r="BL141" s="83"/>
      <c r="BT141" s="53"/>
      <c r="BU141" s="53"/>
      <c r="BV141" s="53"/>
      <c r="BW141" s="53"/>
      <c r="BX141" s="53"/>
      <c r="BY141" s="53"/>
      <c r="BZ141" s="53"/>
    </row>
    <row r="142" spans="1:78" ht="18.75" customHeight="1" x14ac:dyDescent="0.2">
      <c r="A142" s="70"/>
      <c r="B142" s="70"/>
      <c r="C142" s="70"/>
      <c r="D142" s="70"/>
      <c r="E142" s="70"/>
      <c r="F142" s="70"/>
      <c r="G142" s="84" t="s">
        <v>79</v>
      </c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6"/>
      <c r="Z142" s="61"/>
      <c r="AA142" s="62"/>
      <c r="AB142" s="62"/>
      <c r="AC142" s="62"/>
      <c r="AD142" s="63"/>
      <c r="AE142" s="61"/>
      <c r="AF142" s="62"/>
      <c r="AG142" s="62"/>
      <c r="AH142" s="62"/>
      <c r="AI142" s="62"/>
      <c r="AJ142" s="62"/>
      <c r="AK142" s="62"/>
      <c r="AL142" s="62"/>
      <c r="AM142" s="62"/>
      <c r="AN142" s="63"/>
      <c r="AO142" s="66"/>
      <c r="AP142" s="66"/>
      <c r="AQ142" s="66"/>
      <c r="AR142" s="66"/>
      <c r="AS142" s="66"/>
      <c r="AT142" s="66"/>
      <c r="AU142" s="66"/>
      <c r="AV142" s="66"/>
      <c r="AW142" s="87"/>
      <c r="AX142" s="88"/>
      <c r="AY142" s="88"/>
      <c r="AZ142" s="88"/>
      <c r="BA142" s="88"/>
      <c r="BB142" s="88"/>
      <c r="BC142" s="88"/>
      <c r="BD142" s="89"/>
      <c r="BE142" s="83"/>
      <c r="BF142" s="83"/>
      <c r="BG142" s="83"/>
      <c r="BH142" s="83"/>
      <c r="BI142" s="83"/>
      <c r="BJ142" s="83"/>
      <c r="BK142" s="83"/>
      <c r="BL142" s="83"/>
      <c r="BT142" s="53"/>
      <c r="BU142" s="53"/>
      <c r="BV142" s="53"/>
      <c r="BW142" s="53"/>
      <c r="BX142" s="53"/>
      <c r="BY142" s="53"/>
      <c r="BZ142" s="53"/>
    </row>
    <row r="143" spans="1:78" ht="20.25" customHeight="1" x14ac:dyDescent="0.2">
      <c r="A143" s="70"/>
      <c r="B143" s="70"/>
      <c r="C143" s="70"/>
      <c r="D143" s="70"/>
      <c r="E143" s="70"/>
      <c r="F143" s="70"/>
      <c r="G143" s="58" t="s">
        <v>104</v>
      </c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60"/>
      <c r="Z143" s="64" t="s">
        <v>56</v>
      </c>
      <c r="AA143" s="64"/>
      <c r="AB143" s="64"/>
      <c r="AC143" s="64"/>
      <c r="AD143" s="64"/>
      <c r="AE143" s="64" t="s">
        <v>73</v>
      </c>
      <c r="AF143" s="65"/>
      <c r="AG143" s="65"/>
      <c r="AH143" s="65"/>
      <c r="AI143" s="65"/>
      <c r="AJ143" s="65"/>
      <c r="AK143" s="65"/>
      <c r="AL143" s="65"/>
      <c r="AM143" s="65"/>
      <c r="AN143" s="65"/>
      <c r="AO143" s="66"/>
      <c r="AP143" s="66"/>
      <c r="AQ143" s="66"/>
      <c r="AR143" s="66"/>
      <c r="AS143" s="66"/>
      <c r="AT143" s="66"/>
      <c r="AU143" s="66"/>
      <c r="AV143" s="66"/>
      <c r="AW143" s="80">
        <f>AW137/AW140</f>
        <v>400000</v>
      </c>
      <c r="AX143" s="81"/>
      <c r="AY143" s="81"/>
      <c r="AZ143" s="81"/>
      <c r="BA143" s="81"/>
      <c r="BB143" s="81"/>
      <c r="BC143" s="81"/>
      <c r="BD143" s="82"/>
      <c r="BE143" s="57">
        <f>AW143</f>
        <v>400000</v>
      </c>
      <c r="BF143" s="57"/>
      <c r="BG143" s="57"/>
      <c r="BH143" s="57"/>
      <c r="BI143" s="57"/>
      <c r="BJ143" s="57"/>
      <c r="BK143" s="57"/>
      <c r="BL143" s="57"/>
      <c r="BT143" s="53"/>
      <c r="BU143" s="53"/>
      <c r="BV143" s="53"/>
      <c r="BW143" s="53"/>
      <c r="BX143" s="53"/>
      <c r="BY143" s="53"/>
      <c r="BZ143" s="53"/>
    </row>
    <row r="144" spans="1:78" ht="18.75" customHeight="1" x14ac:dyDescent="0.2">
      <c r="A144" s="65"/>
      <c r="B144" s="65"/>
      <c r="C144" s="65"/>
      <c r="D144" s="65"/>
      <c r="E144" s="65"/>
      <c r="F144" s="65"/>
      <c r="G144" s="58" t="s">
        <v>106</v>
      </c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60"/>
      <c r="Z144" s="64" t="s">
        <v>56</v>
      </c>
      <c r="AA144" s="64"/>
      <c r="AB144" s="64"/>
      <c r="AC144" s="64"/>
      <c r="AD144" s="64"/>
      <c r="AE144" s="64" t="s">
        <v>73</v>
      </c>
      <c r="AF144" s="65"/>
      <c r="AG144" s="65"/>
      <c r="AH144" s="65"/>
      <c r="AI144" s="65"/>
      <c r="AJ144" s="65"/>
      <c r="AK144" s="65"/>
      <c r="AL144" s="65"/>
      <c r="AM144" s="65"/>
      <c r="AN144" s="65"/>
      <c r="AO144" s="57"/>
      <c r="AP144" s="57"/>
      <c r="AQ144" s="57"/>
      <c r="AR144" s="57"/>
      <c r="AS144" s="57"/>
      <c r="AT144" s="57"/>
      <c r="AU144" s="57"/>
      <c r="AV144" s="57"/>
      <c r="AW144" s="57">
        <f>AW138/AW141</f>
        <v>295000</v>
      </c>
      <c r="AX144" s="57"/>
      <c r="AY144" s="57"/>
      <c r="AZ144" s="57"/>
      <c r="BA144" s="57"/>
      <c r="BB144" s="57"/>
      <c r="BC144" s="57"/>
      <c r="BD144" s="57"/>
      <c r="BE144" s="57">
        <f>AO144+AW144</f>
        <v>295000</v>
      </c>
      <c r="BF144" s="57"/>
      <c r="BG144" s="57"/>
      <c r="BH144" s="57"/>
      <c r="BI144" s="57"/>
      <c r="BJ144" s="57"/>
      <c r="BK144" s="57"/>
      <c r="BL144" s="57"/>
      <c r="BT144" s="53"/>
      <c r="BU144" s="53"/>
      <c r="BV144" s="53"/>
      <c r="BW144" s="53"/>
      <c r="BX144" s="53"/>
      <c r="BY144" s="53"/>
      <c r="BZ144" s="53"/>
    </row>
    <row r="145" spans="1:78" ht="18.95" customHeight="1" x14ac:dyDescent="0.2">
      <c r="A145" s="70"/>
      <c r="B145" s="70"/>
      <c r="C145" s="70"/>
      <c r="D145" s="70"/>
      <c r="E145" s="70"/>
      <c r="F145" s="70"/>
      <c r="G145" s="135" t="s">
        <v>57</v>
      </c>
      <c r="H145" s="186"/>
      <c r="I145" s="186"/>
      <c r="J145" s="186"/>
      <c r="K145" s="186"/>
      <c r="L145" s="186"/>
      <c r="M145" s="186"/>
      <c r="N145" s="186"/>
      <c r="O145" s="186"/>
      <c r="P145" s="186"/>
      <c r="Q145" s="186"/>
      <c r="R145" s="186"/>
      <c r="S145" s="186"/>
      <c r="T145" s="186"/>
      <c r="U145" s="186"/>
      <c r="V145" s="186"/>
      <c r="W145" s="186"/>
      <c r="X145" s="186"/>
      <c r="Y145" s="187"/>
      <c r="Z145" s="61"/>
      <c r="AA145" s="62"/>
      <c r="AB145" s="62"/>
      <c r="AC145" s="62"/>
      <c r="AD145" s="63"/>
      <c r="AE145" s="61"/>
      <c r="AF145" s="62"/>
      <c r="AG145" s="62"/>
      <c r="AH145" s="62"/>
      <c r="AI145" s="62"/>
      <c r="AJ145" s="62"/>
      <c r="AK145" s="62"/>
      <c r="AL145" s="62"/>
      <c r="AM145" s="62"/>
      <c r="AN145" s="63"/>
      <c r="AO145" s="188"/>
      <c r="AP145" s="189"/>
      <c r="AQ145" s="189"/>
      <c r="AR145" s="189"/>
      <c r="AS145" s="189"/>
      <c r="AT145" s="189"/>
      <c r="AU145" s="189"/>
      <c r="AV145" s="190"/>
      <c r="AW145" s="87"/>
      <c r="AX145" s="88"/>
      <c r="AY145" s="88"/>
      <c r="AZ145" s="88"/>
      <c r="BA145" s="88"/>
      <c r="BB145" s="88"/>
      <c r="BC145" s="88"/>
      <c r="BD145" s="89"/>
      <c r="BE145" s="87"/>
      <c r="BF145" s="88"/>
      <c r="BG145" s="88"/>
      <c r="BH145" s="88"/>
      <c r="BI145" s="88"/>
      <c r="BJ145" s="88"/>
      <c r="BK145" s="88"/>
      <c r="BL145" s="89"/>
      <c r="BT145" s="53"/>
      <c r="BU145" s="53"/>
      <c r="BV145" s="53"/>
      <c r="BW145" s="53"/>
      <c r="BX145" s="53"/>
      <c r="BY145" s="53"/>
      <c r="BZ145" s="53"/>
    </row>
    <row r="146" spans="1:78" ht="34.5" customHeight="1" x14ac:dyDescent="0.2">
      <c r="A146" s="65">
        <v>0</v>
      </c>
      <c r="B146" s="65"/>
      <c r="C146" s="65"/>
      <c r="D146" s="65"/>
      <c r="E146" s="65"/>
      <c r="F146" s="65"/>
      <c r="G146" s="172" t="s">
        <v>72</v>
      </c>
      <c r="H146" s="173"/>
      <c r="I146" s="173"/>
      <c r="J146" s="173"/>
      <c r="K146" s="173"/>
      <c r="L146" s="173"/>
      <c r="M146" s="173"/>
      <c r="N146" s="173"/>
      <c r="O146" s="173"/>
      <c r="P146" s="173"/>
      <c r="Q146" s="173"/>
      <c r="R146" s="173"/>
      <c r="S146" s="173"/>
      <c r="T146" s="173"/>
      <c r="U146" s="173"/>
      <c r="V146" s="173"/>
      <c r="W146" s="173"/>
      <c r="X146" s="173"/>
      <c r="Y146" s="173"/>
      <c r="Z146" s="64" t="s">
        <v>58</v>
      </c>
      <c r="AA146" s="64"/>
      <c r="AB146" s="64"/>
      <c r="AC146" s="64"/>
      <c r="AD146" s="64"/>
      <c r="AE146" s="64" t="s">
        <v>73</v>
      </c>
      <c r="AF146" s="65"/>
      <c r="AG146" s="65"/>
      <c r="AH146" s="65"/>
      <c r="AI146" s="65"/>
      <c r="AJ146" s="65"/>
      <c r="AK146" s="65"/>
      <c r="AL146" s="65"/>
      <c r="AM146" s="65"/>
      <c r="AN146" s="65"/>
      <c r="AO146" s="57"/>
      <c r="AP146" s="57"/>
      <c r="AQ146" s="57"/>
      <c r="AR146" s="57"/>
      <c r="AS146" s="57"/>
      <c r="AT146" s="57"/>
      <c r="AU146" s="57"/>
      <c r="AV146" s="57"/>
      <c r="AW146" s="108">
        <f>AW136/1007699.16*100</f>
        <v>68.968996659677671</v>
      </c>
      <c r="AX146" s="108"/>
      <c r="AY146" s="108"/>
      <c r="AZ146" s="108"/>
      <c r="BA146" s="108"/>
      <c r="BB146" s="108"/>
      <c r="BC146" s="108"/>
      <c r="BD146" s="108"/>
      <c r="BE146" s="57">
        <f>AO146+AW146</f>
        <v>68.968996659677671</v>
      </c>
      <c r="BF146" s="57"/>
      <c r="BG146" s="57"/>
      <c r="BH146" s="57"/>
      <c r="BI146" s="57"/>
      <c r="BJ146" s="57"/>
      <c r="BK146" s="57"/>
      <c r="BL146" s="57"/>
      <c r="BT146" s="53"/>
      <c r="BU146" s="53"/>
      <c r="BV146" s="53"/>
      <c r="BW146" s="53"/>
      <c r="BX146" s="53"/>
      <c r="BY146" s="53"/>
      <c r="BZ146" s="53"/>
    </row>
    <row r="147" spans="1:78" ht="8.25" customHeight="1" x14ac:dyDescent="0.2">
      <c r="A147" s="32"/>
      <c r="B147" s="32"/>
      <c r="C147" s="32"/>
      <c r="D147" s="32"/>
      <c r="E147" s="32"/>
      <c r="F147" s="32"/>
      <c r="G147" s="50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35"/>
      <c r="AA147" s="35"/>
      <c r="AB147" s="35"/>
      <c r="AC147" s="35"/>
      <c r="AD147" s="35"/>
      <c r="AE147" s="35"/>
      <c r="AF147" s="32"/>
      <c r="AG147" s="32"/>
      <c r="AH147" s="32"/>
      <c r="AI147" s="32"/>
      <c r="AJ147" s="32"/>
      <c r="AK147" s="32"/>
      <c r="AL147" s="32"/>
      <c r="AM147" s="32"/>
      <c r="AN147" s="32"/>
      <c r="AO147" s="36"/>
      <c r="AP147" s="36"/>
      <c r="AQ147" s="36"/>
      <c r="AR147" s="36"/>
      <c r="AS147" s="36"/>
      <c r="AT147" s="36"/>
      <c r="AU147" s="36"/>
      <c r="AV147" s="36"/>
      <c r="AW147" s="36"/>
      <c r="AX147" s="36"/>
      <c r="AY147" s="36"/>
      <c r="AZ147" s="36"/>
      <c r="BA147" s="36"/>
      <c r="BB147" s="36"/>
      <c r="BC147" s="36"/>
      <c r="BD147" s="36"/>
      <c r="BE147" s="36"/>
      <c r="BF147" s="36"/>
      <c r="BG147" s="36"/>
      <c r="BH147" s="36"/>
      <c r="BI147" s="36"/>
      <c r="BJ147" s="36"/>
      <c r="BK147" s="36"/>
      <c r="BL147" s="36"/>
      <c r="BT147" s="53"/>
      <c r="BU147" s="53"/>
      <c r="BV147" s="53"/>
      <c r="BW147" s="53"/>
      <c r="BX147" s="53"/>
      <c r="BY147" s="53"/>
      <c r="BZ147" s="53"/>
    </row>
    <row r="148" spans="1:78" ht="36" customHeight="1" x14ac:dyDescent="0.2">
      <c r="A148" s="65" t="s">
        <v>19</v>
      </c>
      <c r="B148" s="65"/>
      <c r="C148" s="65"/>
      <c r="D148" s="65"/>
      <c r="E148" s="65"/>
      <c r="F148" s="65"/>
      <c r="G148" s="65" t="s">
        <v>32</v>
      </c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 t="s">
        <v>2</v>
      </c>
      <c r="AA148" s="65"/>
      <c r="AB148" s="65"/>
      <c r="AC148" s="65"/>
      <c r="AD148" s="65"/>
      <c r="AE148" s="65" t="s">
        <v>1</v>
      </c>
      <c r="AF148" s="65"/>
      <c r="AG148" s="65"/>
      <c r="AH148" s="65"/>
      <c r="AI148" s="65"/>
      <c r="AJ148" s="65"/>
      <c r="AK148" s="65"/>
      <c r="AL148" s="65"/>
      <c r="AM148" s="65"/>
      <c r="AN148" s="65"/>
      <c r="AO148" s="65" t="s">
        <v>20</v>
      </c>
      <c r="AP148" s="65"/>
      <c r="AQ148" s="65"/>
      <c r="AR148" s="65"/>
      <c r="AS148" s="65"/>
      <c r="AT148" s="65"/>
      <c r="AU148" s="65"/>
      <c r="AV148" s="65"/>
      <c r="AW148" s="65" t="s">
        <v>21</v>
      </c>
      <c r="AX148" s="65"/>
      <c r="AY148" s="65"/>
      <c r="AZ148" s="65"/>
      <c r="BA148" s="65"/>
      <c r="BB148" s="65"/>
      <c r="BC148" s="65"/>
      <c r="BD148" s="65"/>
      <c r="BE148" s="65" t="s">
        <v>18</v>
      </c>
      <c r="BF148" s="65"/>
      <c r="BG148" s="65"/>
      <c r="BH148" s="65"/>
      <c r="BI148" s="65"/>
      <c r="BJ148" s="65"/>
      <c r="BK148" s="65"/>
      <c r="BL148" s="65"/>
      <c r="BT148" s="53"/>
      <c r="BU148" s="53"/>
      <c r="BV148" s="53"/>
      <c r="BW148" s="53"/>
      <c r="BX148" s="53"/>
      <c r="BY148" s="53"/>
      <c r="BZ148" s="53"/>
    </row>
    <row r="149" spans="1:78" ht="20.100000000000001" customHeight="1" x14ac:dyDescent="0.2">
      <c r="A149" s="65">
        <v>1</v>
      </c>
      <c r="B149" s="65"/>
      <c r="C149" s="65"/>
      <c r="D149" s="65"/>
      <c r="E149" s="65"/>
      <c r="F149" s="65"/>
      <c r="G149" s="67">
        <v>2</v>
      </c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9"/>
      <c r="Z149" s="65">
        <v>3</v>
      </c>
      <c r="AA149" s="65"/>
      <c r="AB149" s="65"/>
      <c r="AC149" s="65"/>
      <c r="AD149" s="65"/>
      <c r="AE149" s="65">
        <v>4</v>
      </c>
      <c r="AF149" s="65"/>
      <c r="AG149" s="65"/>
      <c r="AH149" s="65"/>
      <c r="AI149" s="65"/>
      <c r="AJ149" s="65"/>
      <c r="AK149" s="65"/>
      <c r="AL149" s="65"/>
      <c r="AM149" s="65"/>
      <c r="AN149" s="65"/>
      <c r="AO149" s="65">
        <v>5</v>
      </c>
      <c r="AP149" s="65"/>
      <c r="AQ149" s="65"/>
      <c r="AR149" s="65"/>
      <c r="AS149" s="65"/>
      <c r="AT149" s="65"/>
      <c r="AU149" s="65"/>
      <c r="AV149" s="65"/>
      <c r="AW149" s="65">
        <v>6</v>
      </c>
      <c r="AX149" s="65"/>
      <c r="AY149" s="65"/>
      <c r="AZ149" s="65"/>
      <c r="BA149" s="65"/>
      <c r="BB149" s="65"/>
      <c r="BC149" s="65"/>
      <c r="BD149" s="65"/>
      <c r="BE149" s="65">
        <v>7</v>
      </c>
      <c r="BF149" s="65"/>
      <c r="BG149" s="65"/>
      <c r="BH149" s="65"/>
      <c r="BI149" s="65"/>
      <c r="BJ149" s="65"/>
      <c r="BK149" s="65"/>
      <c r="BL149" s="65"/>
      <c r="BT149" s="53"/>
      <c r="BU149" s="53"/>
      <c r="BV149" s="53"/>
      <c r="BW149" s="53"/>
      <c r="BX149" s="53"/>
      <c r="BY149" s="53"/>
      <c r="BZ149" s="53"/>
    </row>
    <row r="150" spans="1:78" ht="20.100000000000001" customHeight="1" x14ac:dyDescent="0.2">
      <c r="A150" s="65"/>
      <c r="B150" s="65"/>
      <c r="C150" s="65"/>
      <c r="D150" s="65"/>
      <c r="E150" s="65"/>
      <c r="F150" s="65"/>
      <c r="G150" s="77" t="s">
        <v>130</v>
      </c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  <c r="AA150" s="78"/>
      <c r="AB150" s="78"/>
      <c r="AC150" s="78"/>
      <c r="AD150" s="78"/>
      <c r="AE150" s="78"/>
      <c r="AF150" s="78"/>
      <c r="AG150" s="78"/>
      <c r="AH150" s="78"/>
      <c r="AI150" s="78"/>
      <c r="AJ150" s="78"/>
      <c r="AK150" s="78"/>
      <c r="AL150" s="78"/>
      <c r="AM150" s="78"/>
      <c r="AN150" s="78"/>
      <c r="AO150" s="78"/>
      <c r="AP150" s="78"/>
      <c r="AQ150" s="78"/>
      <c r="AR150" s="78"/>
      <c r="AS150" s="78"/>
      <c r="AT150" s="78"/>
      <c r="AU150" s="78"/>
      <c r="AV150" s="78"/>
      <c r="AW150" s="78"/>
      <c r="AX150" s="78"/>
      <c r="AY150" s="78"/>
      <c r="AZ150" s="78"/>
      <c r="BA150" s="78"/>
      <c r="BB150" s="78"/>
      <c r="BC150" s="78"/>
      <c r="BD150" s="79"/>
      <c r="BE150" s="176"/>
      <c r="BF150" s="176"/>
      <c r="BG150" s="176"/>
      <c r="BH150" s="176"/>
      <c r="BI150" s="176"/>
      <c r="BJ150" s="176"/>
      <c r="BK150" s="176"/>
      <c r="BL150" s="176"/>
      <c r="BT150" s="53"/>
      <c r="BU150" s="53"/>
      <c r="BV150" s="53"/>
      <c r="BW150" s="53"/>
      <c r="BX150" s="53"/>
      <c r="BY150" s="53"/>
      <c r="BZ150" s="53"/>
    </row>
    <row r="151" spans="1:78" ht="20.100000000000001" customHeight="1" x14ac:dyDescent="0.2">
      <c r="A151" s="70"/>
      <c r="B151" s="70"/>
      <c r="C151" s="70"/>
      <c r="D151" s="70"/>
      <c r="E151" s="70"/>
      <c r="F151" s="70"/>
      <c r="G151" s="102" t="s">
        <v>55</v>
      </c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4"/>
      <c r="Z151" s="109"/>
      <c r="AA151" s="109"/>
      <c r="AB151" s="109"/>
      <c r="AC151" s="109"/>
      <c r="AD151" s="109"/>
      <c r="AE151" s="166"/>
      <c r="AF151" s="166"/>
      <c r="AG151" s="166"/>
      <c r="AH151" s="166"/>
      <c r="AI151" s="166"/>
      <c r="AJ151" s="166"/>
      <c r="AK151" s="166"/>
      <c r="AL151" s="166"/>
      <c r="AM151" s="166"/>
      <c r="AN151" s="102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T151" s="53"/>
      <c r="BU151" s="53"/>
      <c r="BV151" s="53"/>
      <c r="BW151" s="53"/>
      <c r="BX151" s="53"/>
      <c r="BY151" s="53"/>
      <c r="BZ151" s="53"/>
    </row>
    <row r="152" spans="1:78" ht="20.100000000000001" customHeight="1" x14ac:dyDescent="0.2">
      <c r="A152" s="70"/>
      <c r="B152" s="70"/>
      <c r="C152" s="70"/>
      <c r="D152" s="70"/>
      <c r="E152" s="70"/>
      <c r="F152" s="70"/>
      <c r="G152" s="71" t="s">
        <v>134</v>
      </c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9"/>
      <c r="Z152" s="64" t="s">
        <v>56</v>
      </c>
      <c r="AA152" s="64"/>
      <c r="AB152" s="64"/>
      <c r="AC152" s="64"/>
      <c r="AD152" s="64"/>
      <c r="AE152" s="61" t="s">
        <v>83</v>
      </c>
      <c r="AF152" s="68"/>
      <c r="AG152" s="68"/>
      <c r="AH152" s="68"/>
      <c r="AI152" s="68"/>
      <c r="AJ152" s="68"/>
      <c r="AK152" s="68"/>
      <c r="AL152" s="68"/>
      <c r="AM152" s="68"/>
      <c r="AN152" s="69"/>
      <c r="AO152" s="66"/>
      <c r="AP152" s="66"/>
      <c r="AQ152" s="66"/>
      <c r="AR152" s="66"/>
      <c r="AS152" s="66"/>
      <c r="AT152" s="66"/>
      <c r="AU152" s="66"/>
      <c r="AV152" s="66"/>
      <c r="AW152" s="57">
        <f>AK73</f>
        <v>90000</v>
      </c>
      <c r="AX152" s="57"/>
      <c r="AY152" s="57"/>
      <c r="AZ152" s="57"/>
      <c r="BA152" s="57"/>
      <c r="BB152" s="57"/>
      <c r="BC152" s="57"/>
      <c r="BD152" s="57"/>
      <c r="BE152" s="57">
        <f>AW152</f>
        <v>90000</v>
      </c>
      <c r="BF152" s="57"/>
      <c r="BG152" s="57"/>
      <c r="BH152" s="57"/>
      <c r="BI152" s="57"/>
      <c r="BJ152" s="57"/>
      <c r="BK152" s="57"/>
      <c r="BL152" s="57"/>
      <c r="BT152" s="53"/>
      <c r="BU152" s="53"/>
      <c r="BV152" s="53"/>
      <c r="BW152" s="53"/>
      <c r="BX152" s="53"/>
      <c r="BY152" s="53"/>
      <c r="BZ152" s="53"/>
    </row>
    <row r="153" spans="1:78" ht="20.100000000000001" customHeight="1" x14ac:dyDescent="0.2">
      <c r="A153" s="70"/>
      <c r="B153" s="70"/>
      <c r="C153" s="70"/>
      <c r="D153" s="70"/>
      <c r="E153" s="70"/>
      <c r="F153" s="70"/>
      <c r="G153" s="84" t="s">
        <v>80</v>
      </c>
      <c r="H153" s="85"/>
      <c r="I153" s="85"/>
      <c r="J153" s="85"/>
      <c r="K153" s="85"/>
      <c r="L153" s="85"/>
      <c r="M153" s="85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85"/>
      <c r="Y153" s="86"/>
      <c r="Z153" s="64"/>
      <c r="AA153" s="64"/>
      <c r="AB153" s="64"/>
      <c r="AC153" s="64"/>
      <c r="AD153" s="64"/>
      <c r="AE153" s="61"/>
      <c r="AF153" s="68"/>
      <c r="AG153" s="68"/>
      <c r="AH153" s="68"/>
      <c r="AI153" s="68"/>
      <c r="AJ153" s="68"/>
      <c r="AK153" s="68"/>
      <c r="AL153" s="68"/>
      <c r="AM153" s="68"/>
      <c r="AN153" s="69"/>
      <c r="AO153" s="66"/>
      <c r="AP153" s="66"/>
      <c r="AQ153" s="66"/>
      <c r="AR153" s="66"/>
      <c r="AS153" s="66"/>
      <c r="AT153" s="66"/>
      <c r="AU153" s="66"/>
      <c r="AV153" s="66"/>
      <c r="AW153" s="66"/>
      <c r="AX153" s="66"/>
      <c r="AY153" s="66"/>
      <c r="AZ153" s="66"/>
      <c r="BA153" s="66"/>
      <c r="BB153" s="66"/>
      <c r="BC153" s="66"/>
      <c r="BD153" s="66"/>
      <c r="BE153" s="66"/>
      <c r="BF153" s="66"/>
      <c r="BG153" s="66"/>
      <c r="BH153" s="66"/>
      <c r="BI153" s="66"/>
      <c r="BJ153" s="66"/>
      <c r="BK153" s="66"/>
      <c r="BL153" s="66"/>
      <c r="BT153" s="53"/>
      <c r="BU153" s="53"/>
      <c r="BV153" s="53"/>
      <c r="BW153" s="53"/>
      <c r="BX153" s="53"/>
      <c r="BY153" s="53"/>
      <c r="BZ153" s="53"/>
    </row>
    <row r="154" spans="1:78" ht="33.75" customHeight="1" x14ac:dyDescent="0.2">
      <c r="A154" s="70"/>
      <c r="B154" s="70"/>
      <c r="C154" s="70"/>
      <c r="D154" s="70"/>
      <c r="E154" s="70"/>
      <c r="F154" s="70"/>
      <c r="G154" s="58" t="s">
        <v>105</v>
      </c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60"/>
      <c r="Z154" s="64" t="s">
        <v>85</v>
      </c>
      <c r="AA154" s="64"/>
      <c r="AB154" s="64"/>
      <c r="AC154" s="64"/>
      <c r="AD154" s="64"/>
      <c r="AE154" s="61" t="s">
        <v>140</v>
      </c>
      <c r="AF154" s="68"/>
      <c r="AG154" s="68"/>
      <c r="AH154" s="68"/>
      <c r="AI154" s="68"/>
      <c r="AJ154" s="68"/>
      <c r="AK154" s="68"/>
      <c r="AL154" s="68"/>
      <c r="AM154" s="68"/>
      <c r="AN154" s="69"/>
      <c r="AO154" s="66"/>
      <c r="AP154" s="66"/>
      <c r="AQ154" s="66"/>
      <c r="AR154" s="66"/>
      <c r="AS154" s="66"/>
      <c r="AT154" s="66"/>
      <c r="AU154" s="66"/>
      <c r="AV154" s="66"/>
      <c r="AW154" s="83">
        <f>1</f>
        <v>1</v>
      </c>
      <c r="AX154" s="83"/>
      <c r="AY154" s="83"/>
      <c r="AZ154" s="83"/>
      <c r="BA154" s="83"/>
      <c r="BB154" s="83"/>
      <c r="BC154" s="83"/>
      <c r="BD154" s="83"/>
      <c r="BE154" s="83">
        <f>AW154</f>
        <v>1</v>
      </c>
      <c r="BF154" s="83"/>
      <c r="BG154" s="83"/>
      <c r="BH154" s="83"/>
      <c r="BI154" s="83"/>
      <c r="BJ154" s="83"/>
      <c r="BK154" s="83"/>
      <c r="BL154" s="83"/>
      <c r="BT154" s="53"/>
      <c r="BU154" s="53"/>
      <c r="BV154" s="53"/>
      <c r="BW154" s="53"/>
      <c r="BX154" s="53"/>
      <c r="BY154" s="53"/>
      <c r="BZ154" s="53"/>
    </row>
    <row r="155" spans="1:78" ht="18.75" hidden="1" customHeight="1" x14ac:dyDescent="0.2">
      <c r="A155" s="70"/>
      <c r="B155" s="70"/>
      <c r="C155" s="70"/>
      <c r="D155" s="70"/>
      <c r="E155" s="70"/>
      <c r="F155" s="70"/>
      <c r="G155" s="84" t="s">
        <v>79</v>
      </c>
      <c r="H155" s="85"/>
      <c r="I155" s="85"/>
      <c r="J155" s="85"/>
      <c r="K155" s="85"/>
      <c r="L155" s="85"/>
      <c r="M155" s="85"/>
      <c r="N155" s="85"/>
      <c r="O155" s="85"/>
      <c r="P155" s="85"/>
      <c r="Q155" s="85"/>
      <c r="R155" s="85"/>
      <c r="S155" s="85"/>
      <c r="T155" s="85"/>
      <c r="U155" s="85"/>
      <c r="V155" s="85"/>
      <c r="W155" s="85"/>
      <c r="X155" s="85"/>
      <c r="Y155" s="86"/>
      <c r="Z155" s="61"/>
      <c r="AA155" s="62"/>
      <c r="AB155" s="62"/>
      <c r="AC155" s="62"/>
      <c r="AD155" s="63"/>
      <c r="AE155" s="61"/>
      <c r="AF155" s="62"/>
      <c r="AG155" s="62"/>
      <c r="AH155" s="62"/>
      <c r="AI155" s="62"/>
      <c r="AJ155" s="62"/>
      <c r="AK155" s="62"/>
      <c r="AL155" s="62"/>
      <c r="AM155" s="62"/>
      <c r="AN155" s="63"/>
      <c r="AO155" s="66"/>
      <c r="AP155" s="66"/>
      <c r="AQ155" s="66"/>
      <c r="AR155" s="66"/>
      <c r="AS155" s="66"/>
      <c r="AT155" s="66"/>
      <c r="AU155" s="66"/>
      <c r="AV155" s="66"/>
      <c r="AW155" s="87"/>
      <c r="AX155" s="88"/>
      <c r="AY155" s="88"/>
      <c r="AZ155" s="88"/>
      <c r="BA155" s="88"/>
      <c r="BB155" s="88"/>
      <c r="BC155" s="88"/>
      <c r="BD155" s="89"/>
      <c r="BE155" s="83"/>
      <c r="BF155" s="83"/>
      <c r="BG155" s="83"/>
      <c r="BH155" s="83"/>
      <c r="BI155" s="83"/>
      <c r="BJ155" s="83"/>
      <c r="BK155" s="83"/>
      <c r="BL155" s="83"/>
      <c r="BT155" s="53"/>
      <c r="BU155" s="53"/>
      <c r="BV155" s="53"/>
      <c r="BW155" s="53"/>
      <c r="BX155" s="53"/>
      <c r="BY155" s="53"/>
      <c r="BZ155" s="53"/>
    </row>
    <row r="156" spans="1:78" ht="18" hidden="1" customHeight="1" x14ac:dyDescent="0.2">
      <c r="A156" s="70"/>
      <c r="B156" s="70"/>
      <c r="C156" s="70"/>
      <c r="D156" s="70"/>
      <c r="E156" s="70"/>
      <c r="F156" s="70"/>
      <c r="G156" s="58" t="s">
        <v>106</v>
      </c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60"/>
      <c r="Z156" s="61" t="s">
        <v>56</v>
      </c>
      <c r="AA156" s="62"/>
      <c r="AB156" s="62"/>
      <c r="AC156" s="62"/>
      <c r="AD156" s="63"/>
      <c r="AE156" s="64" t="s">
        <v>73</v>
      </c>
      <c r="AF156" s="65"/>
      <c r="AG156" s="65"/>
      <c r="AH156" s="65"/>
      <c r="AI156" s="65"/>
      <c r="AJ156" s="65"/>
      <c r="AK156" s="65"/>
      <c r="AL156" s="65"/>
      <c r="AM156" s="65"/>
      <c r="AN156" s="65"/>
      <c r="AO156" s="66"/>
      <c r="AP156" s="66"/>
      <c r="AQ156" s="66"/>
      <c r="AR156" s="66"/>
      <c r="AS156" s="66"/>
      <c r="AT156" s="66"/>
      <c r="AU156" s="66"/>
      <c r="AV156" s="66"/>
      <c r="AW156" s="80">
        <v>0</v>
      </c>
      <c r="AX156" s="81"/>
      <c r="AY156" s="81"/>
      <c r="AZ156" s="81"/>
      <c r="BA156" s="81"/>
      <c r="BB156" s="81"/>
      <c r="BC156" s="81"/>
      <c r="BD156" s="82"/>
      <c r="BE156" s="57">
        <f>AW156</f>
        <v>0</v>
      </c>
      <c r="BF156" s="57"/>
      <c r="BG156" s="57"/>
      <c r="BH156" s="57"/>
      <c r="BI156" s="57"/>
      <c r="BJ156" s="57"/>
      <c r="BK156" s="57"/>
      <c r="BL156" s="57"/>
      <c r="BT156" s="53"/>
      <c r="BU156" s="53"/>
      <c r="BV156" s="53"/>
      <c r="BW156" s="53"/>
      <c r="BX156" s="53"/>
      <c r="BY156" s="53"/>
      <c r="BZ156" s="53"/>
    </row>
    <row r="157" spans="1:78" ht="20.100000000000001" customHeight="1" x14ac:dyDescent="0.2">
      <c r="A157" s="70"/>
      <c r="B157" s="70"/>
      <c r="C157" s="70"/>
      <c r="D157" s="70"/>
      <c r="E157" s="70"/>
      <c r="F157" s="70"/>
      <c r="G157" s="135" t="s">
        <v>57</v>
      </c>
      <c r="H157" s="186"/>
      <c r="I157" s="186"/>
      <c r="J157" s="186"/>
      <c r="K157" s="186"/>
      <c r="L157" s="186"/>
      <c r="M157" s="186"/>
      <c r="N157" s="186"/>
      <c r="O157" s="186"/>
      <c r="P157" s="186"/>
      <c r="Q157" s="186"/>
      <c r="R157" s="186"/>
      <c r="S157" s="186"/>
      <c r="T157" s="186"/>
      <c r="U157" s="186"/>
      <c r="V157" s="186"/>
      <c r="W157" s="186"/>
      <c r="X157" s="186"/>
      <c r="Y157" s="187"/>
      <c r="Z157" s="61"/>
      <c r="AA157" s="62"/>
      <c r="AB157" s="62"/>
      <c r="AC157" s="62"/>
      <c r="AD157" s="63"/>
      <c r="AE157" s="61"/>
      <c r="AF157" s="62"/>
      <c r="AG157" s="62"/>
      <c r="AH157" s="62"/>
      <c r="AI157" s="62"/>
      <c r="AJ157" s="62"/>
      <c r="AK157" s="62"/>
      <c r="AL157" s="62"/>
      <c r="AM157" s="62"/>
      <c r="AN157" s="63"/>
      <c r="AO157" s="188"/>
      <c r="AP157" s="189"/>
      <c r="AQ157" s="189"/>
      <c r="AR157" s="189"/>
      <c r="AS157" s="189"/>
      <c r="AT157" s="189"/>
      <c r="AU157" s="189"/>
      <c r="AV157" s="190"/>
      <c r="AW157" s="87"/>
      <c r="AX157" s="88"/>
      <c r="AY157" s="88"/>
      <c r="AZ157" s="88"/>
      <c r="BA157" s="88"/>
      <c r="BB157" s="88"/>
      <c r="BC157" s="88"/>
      <c r="BD157" s="89"/>
      <c r="BE157" s="87"/>
      <c r="BF157" s="88"/>
      <c r="BG157" s="88"/>
      <c r="BH157" s="88"/>
      <c r="BI157" s="88"/>
      <c r="BJ157" s="88"/>
      <c r="BK157" s="88"/>
      <c r="BL157" s="89"/>
      <c r="BT157" s="53"/>
      <c r="BU157" s="53"/>
      <c r="BV157" s="53"/>
      <c r="BW157" s="53"/>
      <c r="BX157" s="53"/>
      <c r="BY157" s="53"/>
      <c r="BZ157" s="53"/>
    </row>
    <row r="158" spans="1:78" ht="36" customHeight="1" x14ac:dyDescent="0.2">
      <c r="A158" s="65">
        <v>0</v>
      </c>
      <c r="B158" s="65"/>
      <c r="C158" s="65"/>
      <c r="D158" s="65"/>
      <c r="E158" s="65"/>
      <c r="F158" s="65"/>
      <c r="G158" s="172" t="s">
        <v>72</v>
      </c>
      <c r="H158" s="173"/>
      <c r="I158" s="173"/>
      <c r="J158" s="173"/>
      <c r="K158" s="173"/>
      <c r="L158" s="173"/>
      <c r="M158" s="173"/>
      <c r="N158" s="173"/>
      <c r="O158" s="173"/>
      <c r="P158" s="173"/>
      <c r="Q158" s="173"/>
      <c r="R158" s="173"/>
      <c r="S158" s="173"/>
      <c r="T158" s="173"/>
      <c r="U158" s="173"/>
      <c r="V158" s="173"/>
      <c r="W158" s="173"/>
      <c r="X158" s="173"/>
      <c r="Y158" s="173"/>
      <c r="Z158" s="64" t="s">
        <v>58</v>
      </c>
      <c r="AA158" s="64"/>
      <c r="AB158" s="64"/>
      <c r="AC158" s="64"/>
      <c r="AD158" s="64"/>
      <c r="AE158" s="64" t="s">
        <v>73</v>
      </c>
      <c r="AF158" s="65"/>
      <c r="AG158" s="65"/>
      <c r="AH158" s="65"/>
      <c r="AI158" s="65"/>
      <c r="AJ158" s="65"/>
      <c r="AK158" s="65"/>
      <c r="AL158" s="65"/>
      <c r="AM158" s="65"/>
      <c r="AN158" s="65"/>
      <c r="AO158" s="57"/>
      <c r="AP158" s="57"/>
      <c r="AQ158" s="57"/>
      <c r="AR158" s="57"/>
      <c r="AS158" s="57"/>
      <c r="AT158" s="57"/>
      <c r="AU158" s="57"/>
      <c r="AV158" s="57"/>
      <c r="AW158" s="108">
        <f>AW152/55038217.28*100</f>
        <v>0.16352273828590111</v>
      </c>
      <c r="AX158" s="108"/>
      <c r="AY158" s="108"/>
      <c r="AZ158" s="108"/>
      <c r="BA158" s="108"/>
      <c r="BB158" s="108"/>
      <c r="BC158" s="108"/>
      <c r="BD158" s="108"/>
      <c r="BE158" s="57">
        <f>AO158+AW158</f>
        <v>0.16352273828590111</v>
      </c>
      <c r="BF158" s="57"/>
      <c r="BG158" s="57"/>
      <c r="BH158" s="57"/>
      <c r="BI158" s="57"/>
      <c r="BJ158" s="57"/>
      <c r="BK158" s="57"/>
      <c r="BL158" s="57"/>
      <c r="BT158" s="53"/>
      <c r="BU158" s="53"/>
      <c r="BV158" s="53"/>
      <c r="BW158" s="53"/>
      <c r="BX158" s="53"/>
      <c r="BY158" s="53"/>
      <c r="BZ158" s="53"/>
    </row>
    <row r="159" spans="1:78" ht="6.75" customHeight="1" x14ac:dyDescent="0.2">
      <c r="A159" s="32"/>
      <c r="B159" s="32"/>
      <c r="C159" s="32"/>
      <c r="D159" s="32"/>
      <c r="E159" s="32"/>
      <c r="F159" s="32"/>
      <c r="G159" s="50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35"/>
      <c r="AA159" s="35"/>
      <c r="AB159" s="35"/>
      <c r="AC159" s="35"/>
      <c r="AD159" s="35"/>
      <c r="AE159" s="35"/>
      <c r="AF159" s="32"/>
      <c r="AG159" s="32"/>
      <c r="AH159" s="32"/>
      <c r="AI159" s="32"/>
      <c r="AJ159" s="32"/>
      <c r="AK159" s="32"/>
      <c r="AL159" s="32"/>
      <c r="AM159" s="32"/>
      <c r="AN159" s="32"/>
      <c r="AO159" s="36"/>
      <c r="AP159" s="36"/>
      <c r="AQ159" s="36"/>
      <c r="AR159" s="36"/>
      <c r="AS159" s="36"/>
      <c r="AT159" s="36"/>
      <c r="AU159" s="36"/>
      <c r="AV159" s="36"/>
      <c r="AW159" s="36"/>
      <c r="AX159" s="36"/>
      <c r="AY159" s="36"/>
      <c r="AZ159" s="36"/>
      <c r="BA159" s="36"/>
      <c r="BB159" s="36"/>
      <c r="BC159" s="36"/>
      <c r="BD159" s="36"/>
      <c r="BE159" s="36"/>
      <c r="BF159" s="36"/>
      <c r="BG159" s="36"/>
      <c r="BH159" s="36"/>
      <c r="BI159" s="36"/>
      <c r="BJ159" s="36"/>
      <c r="BK159" s="36"/>
      <c r="BL159" s="36"/>
      <c r="BT159" s="53"/>
      <c r="BU159" s="53"/>
      <c r="BV159" s="53"/>
      <c r="BW159" s="53"/>
      <c r="BX159" s="53"/>
      <c r="BY159" s="53"/>
      <c r="BZ159" s="53"/>
    </row>
    <row r="160" spans="1:78" ht="6" customHeight="1" x14ac:dyDescent="0.2">
      <c r="A160" s="32"/>
      <c r="B160" s="32"/>
      <c r="C160" s="32"/>
      <c r="D160" s="32"/>
      <c r="E160" s="32"/>
      <c r="F160" s="32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6"/>
      <c r="AP160" s="36"/>
      <c r="AQ160" s="36"/>
      <c r="AR160" s="36"/>
      <c r="AS160" s="36"/>
      <c r="AT160" s="36"/>
      <c r="AU160" s="36"/>
      <c r="AV160" s="36"/>
      <c r="AW160" s="51"/>
      <c r="AX160" s="51"/>
      <c r="AY160" s="51"/>
      <c r="AZ160" s="51"/>
      <c r="BA160" s="51"/>
      <c r="BB160" s="51"/>
      <c r="BC160" s="51"/>
      <c r="BD160" s="51"/>
      <c r="BE160" s="36"/>
      <c r="BF160" s="36"/>
      <c r="BG160" s="36"/>
      <c r="BH160" s="36"/>
      <c r="BI160" s="36"/>
      <c r="BJ160" s="36"/>
      <c r="BK160" s="36"/>
      <c r="BL160" s="36"/>
      <c r="BT160" s="53"/>
      <c r="BU160" s="53"/>
      <c r="BV160" s="53"/>
      <c r="BW160" s="53"/>
      <c r="BX160" s="53"/>
      <c r="BY160" s="53"/>
      <c r="BZ160" s="53"/>
    </row>
    <row r="161" spans="1:78" ht="36" customHeight="1" x14ac:dyDescent="0.2">
      <c r="A161" s="65" t="s">
        <v>19</v>
      </c>
      <c r="B161" s="65"/>
      <c r="C161" s="65"/>
      <c r="D161" s="65"/>
      <c r="E161" s="65"/>
      <c r="F161" s="65"/>
      <c r="G161" s="65" t="s">
        <v>32</v>
      </c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 t="s">
        <v>2</v>
      </c>
      <c r="AA161" s="65"/>
      <c r="AB161" s="65"/>
      <c r="AC161" s="65"/>
      <c r="AD161" s="65"/>
      <c r="AE161" s="65" t="s">
        <v>1</v>
      </c>
      <c r="AF161" s="65"/>
      <c r="AG161" s="65"/>
      <c r="AH161" s="65"/>
      <c r="AI161" s="65"/>
      <c r="AJ161" s="65"/>
      <c r="AK161" s="65"/>
      <c r="AL161" s="65"/>
      <c r="AM161" s="65"/>
      <c r="AN161" s="65"/>
      <c r="AO161" s="65" t="s">
        <v>20</v>
      </c>
      <c r="AP161" s="65"/>
      <c r="AQ161" s="65"/>
      <c r="AR161" s="65"/>
      <c r="AS161" s="65"/>
      <c r="AT161" s="65"/>
      <c r="AU161" s="65"/>
      <c r="AV161" s="65"/>
      <c r="AW161" s="65" t="s">
        <v>21</v>
      </c>
      <c r="AX161" s="65"/>
      <c r="AY161" s="65"/>
      <c r="AZ161" s="65"/>
      <c r="BA161" s="65"/>
      <c r="BB161" s="65"/>
      <c r="BC161" s="65"/>
      <c r="BD161" s="65"/>
      <c r="BE161" s="65" t="s">
        <v>18</v>
      </c>
      <c r="BF161" s="65"/>
      <c r="BG161" s="65"/>
      <c r="BH161" s="65"/>
      <c r="BI161" s="65"/>
      <c r="BJ161" s="65"/>
      <c r="BK161" s="65"/>
      <c r="BL161" s="65"/>
      <c r="BT161" s="53"/>
      <c r="BU161" s="53"/>
      <c r="BV161" s="53"/>
      <c r="BW161" s="53"/>
      <c r="BX161" s="53"/>
      <c r="BY161" s="53"/>
      <c r="BZ161" s="53"/>
    </row>
    <row r="162" spans="1:78" ht="18" customHeight="1" x14ac:dyDescent="0.2">
      <c r="A162" s="65">
        <v>1</v>
      </c>
      <c r="B162" s="65"/>
      <c r="C162" s="65"/>
      <c r="D162" s="65"/>
      <c r="E162" s="65"/>
      <c r="F162" s="65"/>
      <c r="G162" s="67">
        <v>2</v>
      </c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9"/>
      <c r="Z162" s="65">
        <v>3</v>
      </c>
      <c r="AA162" s="65"/>
      <c r="AB162" s="65"/>
      <c r="AC162" s="65"/>
      <c r="AD162" s="65"/>
      <c r="AE162" s="65">
        <v>4</v>
      </c>
      <c r="AF162" s="65"/>
      <c r="AG162" s="65"/>
      <c r="AH162" s="65"/>
      <c r="AI162" s="65"/>
      <c r="AJ162" s="65"/>
      <c r="AK162" s="65"/>
      <c r="AL162" s="65"/>
      <c r="AM162" s="65"/>
      <c r="AN162" s="65"/>
      <c r="AO162" s="65">
        <v>5</v>
      </c>
      <c r="AP162" s="65"/>
      <c r="AQ162" s="65"/>
      <c r="AR162" s="65"/>
      <c r="AS162" s="65"/>
      <c r="AT162" s="65"/>
      <c r="AU162" s="65"/>
      <c r="AV162" s="65"/>
      <c r="AW162" s="65">
        <v>6</v>
      </c>
      <c r="AX162" s="65"/>
      <c r="AY162" s="65"/>
      <c r="AZ162" s="65"/>
      <c r="BA162" s="65"/>
      <c r="BB162" s="65"/>
      <c r="BC162" s="65"/>
      <c r="BD162" s="65"/>
      <c r="BE162" s="65">
        <v>7</v>
      </c>
      <c r="BF162" s="65"/>
      <c r="BG162" s="65"/>
      <c r="BH162" s="65"/>
      <c r="BI162" s="65"/>
      <c r="BJ162" s="65"/>
      <c r="BK162" s="65"/>
      <c r="BL162" s="65"/>
      <c r="BT162" s="53"/>
      <c r="BU162" s="53"/>
      <c r="BV162" s="53"/>
      <c r="BW162" s="53"/>
      <c r="BX162" s="53"/>
      <c r="BY162" s="53"/>
      <c r="BZ162" s="53"/>
    </row>
    <row r="163" spans="1:78" ht="18" customHeight="1" x14ac:dyDescent="0.2">
      <c r="A163" s="65"/>
      <c r="B163" s="65"/>
      <c r="C163" s="65"/>
      <c r="D163" s="65"/>
      <c r="E163" s="65"/>
      <c r="F163" s="65"/>
      <c r="G163" s="77" t="s">
        <v>135</v>
      </c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  <c r="S163" s="78"/>
      <c r="T163" s="78"/>
      <c r="U163" s="78"/>
      <c r="V163" s="78"/>
      <c r="W163" s="78"/>
      <c r="X163" s="78"/>
      <c r="Y163" s="78"/>
      <c r="Z163" s="78"/>
      <c r="AA163" s="78"/>
      <c r="AB163" s="78"/>
      <c r="AC163" s="78"/>
      <c r="AD163" s="78"/>
      <c r="AE163" s="78"/>
      <c r="AF163" s="78"/>
      <c r="AG163" s="78"/>
      <c r="AH163" s="78"/>
      <c r="AI163" s="78"/>
      <c r="AJ163" s="78"/>
      <c r="AK163" s="78"/>
      <c r="AL163" s="78"/>
      <c r="AM163" s="78"/>
      <c r="AN163" s="78"/>
      <c r="AO163" s="78"/>
      <c r="AP163" s="78"/>
      <c r="AQ163" s="78"/>
      <c r="AR163" s="78"/>
      <c r="AS163" s="78"/>
      <c r="AT163" s="78"/>
      <c r="AU163" s="78"/>
      <c r="AV163" s="78"/>
      <c r="AW163" s="78"/>
      <c r="AX163" s="78"/>
      <c r="AY163" s="78"/>
      <c r="AZ163" s="78"/>
      <c r="BA163" s="78"/>
      <c r="BB163" s="78"/>
      <c r="BC163" s="78"/>
      <c r="BD163" s="79"/>
      <c r="BE163" s="176"/>
      <c r="BF163" s="176"/>
      <c r="BG163" s="176"/>
      <c r="BH163" s="176"/>
      <c r="BI163" s="176"/>
      <c r="BJ163" s="176"/>
      <c r="BK163" s="176"/>
      <c r="BL163" s="176"/>
      <c r="BT163" s="53"/>
      <c r="BU163" s="53"/>
      <c r="BV163" s="53"/>
      <c r="BW163" s="53"/>
      <c r="BX163" s="53"/>
      <c r="BY163" s="53"/>
      <c r="BZ163" s="53"/>
    </row>
    <row r="164" spans="1:78" ht="18" customHeight="1" x14ac:dyDescent="0.2">
      <c r="A164" s="70"/>
      <c r="B164" s="70"/>
      <c r="C164" s="70"/>
      <c r="D164" s="70"/>
      <c r="E164" s="70"/>
      <c r="F164" s="70"/>
      <c r="G164" s="102" t="s">
        <v>55</v>
      </c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4"/>
      <c r="Z164" s="109"/>
      <c r="AA164" s="109"/>
      <c r="AB164" s="109"/>
      <c r="AC164" s="109"/>
      <c r="AD164" s="109"/>
      <c r="AE164" s="166"/>
      <c r="AF164" s="166"/>
      <c r="AG164" s="166"/>
      <c r="AH164" s="166"/>
      <c r="AI164" s="166"/>
      <c r="AJ164" s="166"/>
      <c r="AK164" s="166"/>
      <c r="AL164" s="166"/>
      <c r="AM164" s="166"/>
      <c r="AN164" s="102"/>
      <c r="AO164" s="66"/>
      <c r="AP164" s="66"/>
      <c r="AQ164" s="66"/>
      <c r="AR164" s="66"/>
      <c r="AS164" s="66"/>
      <c r="AT164" s="66"/>
      <c r="AU164" s="66"/>
      <c r="AV164" s="66"/>
      <c r="AW164" s="66"/>
      <c r="AX164" s="66"/>
      <c r="AY164" s="66"/>
      <c r="AZ164" s="66"/>
      <c r="BA164" s="66"/>
      <c r="BB164" s="66"/>
      <c r="BC164" s="66"/>
      <c r="BD164" s="66"/>
      <c r="BE164" s="66"/>
      <c r="BF164" s="66"/>
      <c r="BG164" s="66"/>
      <c r="BH164" s="66"/>
      <c r="BI164" s="66"/>
      <c r="BJ164" s="66"/>
      <c r="BK164" s="66"/>
      <c r="BL164" s="66"/>
      <c r="BT164" s="53"/>
      <c r="BU164" s="53"/>
      <c r="BV164" s="53"/>
      <c r="BW164" s="53"/>
      <c r="BX164" s="53"/>
      <c r="BY164" s="53"/>
      <c r="BZ164" s="53"/>
    </row>
    <row r="165" spans="1:78" ht="24" customHeight="1" x14ac:dyDescent="0.2">
      <c r="A165" s="65"/>
      <c r="B165" s="65"/>
      <c r="C165" s="65"/>
      <c r="D165" s="65"/>
      <c r="E165" s="65"/>
      <c r="F165" s="65"/>
      <c r="G165" s="95" t="s">
        <v>139</v>
      </c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97"/>
      <c r="Z165" s="64" t="s">
        <v>56</v>
      </c>
      <c r="AA165" s="64"/>
      <c r="AB165" s="64"/>
      <c r="AC165" s="64"/>
      <c r="AD165" s="64"/>
      <c r="AE165" s="61" t="s">
        <v>83</v>
      </c>
      <c r="AF165" s="68"/>
      <c r="AG165" s="68"/>
      <c r="AH165" s="68"/>
      <c r="AI165" s="68"/>
      <c r="AJ165" s="68"/>
      <c r="AK165" s="68"/>
      <c r="AL165" s="68"/>
      <c r="AM165" s="68"/>
      <c r="AN165" s="69"/>
      <c r="AO165" s="57"/>
      <c r="AP165" s="57"/>
      <c r="AQ165" s="57"/>
      <c r="AR165" s="57"/>
      <c r="AS165" s="57"/>
      <c r="AT165" s="57"/>
      <c r="AU165" s="57"/>
      <c r="AV165" s="57"/>
      <c r="AW165" s="57">
        <f>AK74</f>
        <v>150000</v>
      </c>
      <c r="AX165" s="57"/>
      <c r="AY165" s="57"/>
      <c r="AZ165" s="57"/>
      <c r="BA165" s="57"/>
      <c r="BB165" s="57"/>
      <c r="BC165" s="57"/>
      <c r="BD165" s="57"/>
      <c r="BE165" s="57">
        <f>AO165+AW165</f>
        <v>150000</v>
      </c>
      <c r="BF165" s="57"/>
      <c r="BG165" s="57"/>
      <c r="BH165" s="57"/>
      <c r="BI165" s="57"/>
      <c r="BJ165" s="57"/>
      <c r="BK165" s="57"/>
      <c r="BL165" s="57"/>
      <c r="BT165" s="53"/>
      <c r="BU165" s="53"/>
      <c r="BV165" s="53"/>
      <c r="BW165" s="53"/>
      <c r="BX165" s="53"/>
      <c r="BY165" s="53"/>
      <c r="BZ165" s="53"/>
    </row>
    <row r="166" spans="1:78" ht="18" customHeight="1" x14ac:dyDescent="0.2">
      <c r="A166" s="70"/>
      <c r="B166" s="70"/>
      <c r="C166" s="70"/>
      <c r="D166" s="70"/>
      <c r="E166" s="70"/>
      <c r="F166" s="70"/>
      <c r="G166" s="84" t="s">
        <v>80</v>
      </c>
      <c r="H166" s="85"/>
      <c r="I166" s="85"/>
      <c r="J166" s="85"/>
      <c r="K166" s="85"/>
      <c r="L166" s="85"/>
      <c r="M166" s="85"/>
      <c r="N166" s="85"/>
      <c r="O166" s="85"/>
      <c r="P166" s="85"/>
      <c r="Q166" s="85"/>
      <c r="R166" s="85"/>
      <c r="S166" s="85"/>
      <c r="T166" s="85"/>
      <c r="U166" s="85"/>
      <c r="V166" s="85"/>
      <c r="W166" s="85"/>
      <c r="X166" s="85"/>
      <c r="Y166" s="86"/>
      <c r="Z166" s="64"/>
      <c r="AA166" s="64"/>
      <c r="AB166" s="64"/>
      <c r="AC166" s="64"/>
      <c r="AD166" s="64"/>
      <c r="AE166" s="61"/>
      <c r="AF166" s="68"/>
      <c r="AG166" s="68"/>
      <c r="AH166" s="68"/>
      <c r="AI166" s="68"/>
      <c r="AJ166" s="68"/>
      <c r="AK166" s="68"/>
      <c r="AL166" s="68"/>
      <c r="AM166" s="68"/>
      <c r="AN166" s="69"/>
      <c r="AO166" s="66"/>
      <c r="AP166" s="66"/>
      <c r="AQ166" s="66"/>
      <c r="AR166" s="66"/>
      <c r="AS166" s="66"/>
      <c r="AT166" s="66"/>
      <c r="AU166" s="66"/>
      <c r="AV166" s="66"/>
      <c r="AW166" s="66"/>
      <c r="AX166" s="66"/>
      <c r="AY166" s="66"/>
      <c r="AZ166" s="66"/>
      <c r="BA166" s="66"/>
      <c r="BB166" s="66"/>
      <c r="BC166" s="66"/>
      <c r="BD166" s="66"/>
      <c r="BE166" s="66"/>
      <c r="BF166" s="66"/>
      <c r="BG166" s="66"/>
      <c r="BH166" s="66"/>
      <c r="BI166" s="66"/>
      <c r="BJ166" s="66"/>
      <c r="BK166" s="66"/>
      <c r="BL166" s="66"/>
      <c r="BT166" s="53"/>
      <c r="BU166" s="53"/>
      <c r="BV166" s="53"/>
      <c r="BW166" s="53"/>
      <c r="BX166" s="53"/>
      <c r="BY166" s="53"/>
      <c r="BZ166" s="53"/>
    </row>
    <row r="167" spans="1:78" ht="33.75" customHeight="1" x14ac:dyDescent="0.2">
      <c r="A167" s="70"/>
      <c r="B167" s="70"/>
      <c r="C167" s="70"/>
      <c r="D167" s="70"/>
      <c r="E167" s="70"/>
      <c r="F167" s="70"/>
      <c r="G167" s="58" t="s">
        <v>141</v>
      </c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60"/>
      <c r="Z167" s="64" t="s">
        <v>85</v>
      </c>
      <c r="AA167" s="64"/>
      <c r="AB167" s="64"/>
      <c r="AC167" s="64"/>
      <c r="AD167" s="64"/>
      <c r="AE167" s="61" t="s">
        <v>97</v>
      </c>
      <c r="AF167" s="68"/>
      <c r="AG167" s="68"/>
      <c r="AH167" s="68"/>
      <c r="AI167" s="68"/>
      <c r="AJ167" s="68"/>
      <c r="AK167" s="68"/>
      <c r="AL167" s="68"/>
      <c r="AM167" s="68"/>
      <c r="AN167" s="69"/>
      <c r="AO167" s="66"/>
      <c r="AP167" s="66"/>
      <c r="AQ167" s="66"/>
      <c r="AR167" s="66"/>
      <c r="AS167" s="66"/>
      <c r="AT167" s="66"/>
      <c r="AU167" s="66"/>
      <c r="AV167" s="66"/>
      <c r="AW167" s="83">
        <v>3</v>
      </c>
      <c r="AX167" s="83"/>
      <c r="AY167" s="83"/>
      <c r="AZ167" s="83"/>
      <c r="BA167" s="83"/>
      <c r="BB167" s="83"/>
      <c r="BC167" s="83"/>
      <c r="BD167" s="83"/>
      <c r="BE167" s="83">
        <f>AW167</f>
        <v>3</v>
      </c>
      <c r="BF167" s="83"/>
      <c r="BG167" s="83"/>
      <c r="BH167" s="83"/>
      <c r="BI167" s="83"/>
      <c r="BJ167" s="83"/>
      <c r="BK167" s="83"/>
      <c r="BL167" s="83"/>
      <c r="BT167" s="53"/>
      <c r="BU167" s="53"/>
      <c r="BV167" s="53"/>
      <c r="BW167" s="53"/>
      <c r="BX167" s="53"/>
      <c r="BY167" s="53"/>
      <c r="BZ167" s="53"/>
    </row>
    <row r="168" spans="1:78" ht="18" customHeight="1" x14ac:dyDescent="0.2">
      <c r="A168" s="70"/>
      <c r="B168" s="70"/>
      <c r="C168" s="70"/>
      <c r="D168" s="70"/>
      <c r="E168" s="70"/>
      <c r="F168" s="70"/>
      <c r="G168" s="84" t="s">
        <v>146</v>
      </c>
      <c r="H168" s="85"/>
      <c r="I168" s="85"/>
      <c r="J168" s="85"/>
      <c r="K168" s="85"/>
      <c r="L168" s="85"/>
      <c r="M168" s="85"/>
      <c r="N168" s="85"/>
      <c r="O168" s="85"/>
      <c r="P168" s="85"/>
      <c r="Q168" s="85"/>
      <c r="R168" s="85"/>
      <c r="S168" s="85"/>
      <c r="T168" s="85"/>
      <c r="U168" s="85"/>
      <c r="V168" s="85"/>
      <c r="W168" s="85"/>
      <c r="X168" s="85"/>
      <c r="Y168" s="86"/>
      <c r="Z168" s="61"/>
      <c r="AA168" s="62"/>
      <c r="AB168" s="62"/>
      <c r="AC168" s="62"/>
      <c r="AD168" s="63"/>
      <c r="AE168" s="61"/>
      <c r="AF168" s="68"/>
      <c r="AG168" s="68"/>
      <c r="AH168" s="68"/>
      <c r="AI168" s="68"/>
      <c r="AJ168" s="68"/>
      <c r="AK168" s="68"/>
      <c r="AL168" s="68"/>
      <c r="AM168" s="68"/>
      <c r="AN168" s="69"/>
      <c r="AO168" s="66"/>
      <c r="AP168" s="66"/>
      <c r="AQ168" s="66"/>
      <c r="AR168" s="66"/>
      <c r="AS168" s="66"/>
      <c r="AT168" s="66"/>
      <c r="AU168" s="66"/>
      <c r="AV168" s="66"/>
      <c r="AW168" s="83"/>
      <c r="AX168" s="83"/>
      <c r="AY168" s="83"/>
      <c r="AZ168" s="83"/>
      <c r="BA168" s="83"/>
      <c r="BB168" s="83"/>
      <c r="BC168" s="83"/>
      <c r="BD168" s="83"/>
      <c r="BE168" s="83"/>
      <c r="BF168" s="83"/>
      <c r="BG168" s="83"/>
      <c r="BH168" s="83"/>
      <c r="BI168" s="83"/>
      <c r="BJ168" s="83"/>
      <c r="BK168" s="83"/>
      <c r="BL168" s="83"/>
      <c r="BT168" s="53"/>
      <c r="BU168" s="53"/>
      <c r="BV168" s="53"/>
      <c r="BW168" s="53"/>
      <c r="BX168" s="53"/>
      <c r="BY168" s="53"/>
      <c r="BZ168" s="53"/>
    </row>
    <row r="169" spans="1:78" ht="35.25" customHeight="1" x14ac:dyDescent="0.2">
      <c r="A169" s="70"/>
      <c r="B169" s="70"/>
      <c r="C169" s="70"/>
      <c r="D169" s="70"/>
      <c r="E169" s="70"/>
      <c r="F169" s="70"/>
      <c r="G169" s="58" t="s">
        <v>142</v>
      </c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60"/>
      <c r="Z169" s="64" t="s">
        <v>56</v>
      </c>
      <c r="AA169" s="64"/>
      <c r="AB169" s="64"/>
      <c r="AC169" s="64"/>
      <c r="AD169" s="64"/>
      <c r="AE169" s="64" t="s">
        <v>73</v>
      </c>
      <c r="AF169" s="65"/>
      <c r="AG169" s="65"/>
      <c r="AH169" s="65"/>
      <c r="AI169" s="65"/>
      <c r="AJ169" s="65"/>
      <c r="AK169" s="65"/>
      <c r="AL169" s="65"/>
      <c r="AM169" s="65"/>
      <c r="AN169" s="65"/>
      <c r="AO169" s="66"/>
      <c r="AP169" s="66"/>
      <c r="AQ169" s="66"/>
      <c r="AR169" s="66"/>
      <c r="AS169" s="66"/>
      <c r="AT169" s="66"/>
      <c r="AU169" s="66"/>
      <c r="AV169" s="66"/>
      <c r="AW169" s="57">
        <f>AW165/AW167</f>
        <v>50000</v>
      </c>
      <c r="AX169" s="57"/>
      <c r="AY169" s="57"/>
      <c r="AZ169" s="57"/>
      <c r="BA169" s="57"/>
      <c r="BB169" s="57"/>
      <c r="BC169" s="57"/>
      <c r="BD169" s="57"/>
      <c r="BE169" s="57">
        <f>AW169</f>
        <v>50000</v>
      </c>
      <c r="BF169" s="57"/>
      <c r="BG169" s="57"/>
      <c r="BH169" s="57"/>
      <c r="BI169" s="57"/>
      <c r="BJ169" s="57"/>
      <c r="BK169" s="57"/>
      <c r="BL169" s="57"/>
      <c r="BT169" s="53"/>
      <c r="BU169" s="53"/>
      <c r="BV169" s="53"/>
      <c r="BW169" s="53"/>
      <c r="BX169" s="53"/>
      <c r="BY169" s="53"/>
      <c r="BZ169" s="53"/>
    </row>
    <row r="170" spans="1:78" ht="18" customHeight="1" x14ac:dyDescent="0.2">
      <c r="A170" s="70"/>
      <c r="B170" s="70"/>
      <c r="C170" s="70"/>
      <c r="D170" s="70"/>
      <c r="E170" s="70"/>
      <c r="F170" s="70"/>
      <c r="G170" s="135" t="s">
        <v>57</v>
      </c>
      <c r="H170" s="186"/>
      <c r="I170" s="186"/>
      <c r="J170" s="186"/>
      <c r="K170" s="186"/>
      <c r="L170" s="186"/>
      <c r="M170" s="186"/>
      <c r="N170" s="186"/>
      <c r="O170" s="186"/>
      <c r="P170" s="186"/>
      <c r="Q170" s="186"/>
      <c r="R170" s="186"/>
      <c r="S170" s="186"/>
      <c r="T170" s="186"/>
      <c r="U170" s="186"/>
      <c r="V170" s="186"/>
      <c r="W170" s="186"/>
      <c r="X170" s="186"/>
      <c r="Y170" s="187"/>
      <c r="Z170" s="61"/>
      <c r="AA170" s="62"/>
      <c r="AB170" s="62"/>
      <c r="AC170" s="62"/>
      <c r="AD170" s="63"/>
      <c r="AE170" s="61"/>
      <c r="AF170" s="62"/>
      <c r="AG170" s="62"/>
      <c r="AH170" s="62"/>
      <c r="AI170" s="62"/>
      <c r="AJ170" s="62"/>
      <c r="AK170" s="62"/>
      <c r="AL170" s="62"/>
      <c r="AM170" s="62"/>
      <c r="AN170" s="63"/>
      <c r="AO170" s="188"/>
      <c r="AP170" s="189"/>
      <c r="AQ170" s="189"/>
      <c r="AR170" s="189"/>
      <c r="AS170" s="189"/>
      <c r="AT170" s="189"/>
      <c r="AU170" s="189"/>
      <c r="AV170" s="190"/>
      <c r="AW170" s="87"/>
      <c r="AX170" s="88"/>
      <c r="AY170" s="88"/>
      <c r="AZ170" s="88"/>
      <c r="BA170" s="88"/>
      <c r="BB170" s="88"/>
      <c r="BC170" s="88"/>
      <c r="BD170" s="89"/>
      <c r="BE170" s="87"/>
      <c r="BF170" s="88"/>
      <c r="BG170" s="88"/>
      <c r="BH170" s="88"/>
      <c r="BI170" s="88"/>
      <c r="BJ170" s="88"/>
      <c r="BK170" s="88"/>
      <c r="BL170" s="89"/>
      <c r="BT170" s="53"/>
      <c r="BU170" s="53"/>
      <c r="BV170" s="53"/>
      <c r="BW170" s="53"/>
      <c r="BX170" s="53"/>
      <c r="BY170" s="53"/>
      <c r="BZ170" s="53"/>
    </row>
    <row r="171" spans="1:78" ht="50.25" hidden="1" customHeight="1" x14ac:dyDescent="0.2">
      <c r="A171" s="70"/>
      <c r="B171" s="70"/>
      <c r="C171" s="70"/>
      <c r="D171" s="70"/>
      <c r="E171" s="70"/>
      <c r="F171" s="70"/>
      <c r="G171" s="95" t="s">
        <v>143</v>
      </c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7"/>
      <c r="Z171" s="64" t="s">
        <v>58</v>
      </c>
      <c r="AA171" s="64"/>
      <c r="AB171" s="64"/>
      <c r="AC171" s="64"/>
      <c r="AD171" s="64"/>
      <c r="AE171" s="64" t="s">
        <v>73</v>
      </c>
      <c r="AF171" s="65"/>
      <c r="AG171" s="65"/>
      <c r="AH171" s="65"/>
      <c r="AI171" s="65"/>
      <c r="AJ171" s="65"/>
      <c r="AK171" s="65"/>
      <c r="AL171" s="65"/>
      <c r="AM171" s="65"/>
      <c r="AN171" s="65"/>
      <c r="AO171" s="188"/>
      <c r="AP171" s="189"/>
      <c r="AQ171" s="189"/>
      <c r="AR171" s="189"/>
      <c r="AS171" s="189"/>
      <c r="AT171" s="189"/>
      <c r="AU171" s="189"/>
      <c r="AV171" s="190"/>
      <c r="AW171" s="80">
        <f>50000/2080000*100</f>
        <v>2.4038461538461542</v>
      </c>
      <c r="AX171" s="81"/>
      <c r="AY171" s="81"/>
      <c r="AZ171" s="81"/>
      <c r="BA171" s="81"/>
      <c r="BB171" s="81"/>
      <c r="BC171" s="81"/>
      <c r="BD171" s="82"/>
      <c r="BE171" s="57">
        <f>AW171</f>
        <v>2.4038461538461542</v>
      </c>
      <c r="BF171" s="57"/>
      <c r="BG171" s="57"/>
      <c r="BH171" s="57"/>
      <c r="BI171" s="57"/>
      <c r="BJ171" s="57"/>
      <c r="BK171" s="57"/>
      <c r="BL171" s="57"/>
      <c r="BT171" s="53"/>
      <c r="BU171" s="53"/>
      <c r="BV171" s="53"/>
      <c r="BW171" s="53"/>
      <c r="BX171" s="53"/>
      <c r="BY171" s="53"/>
      <c r="BZ171" s="53"/>
    </row>
    <row r="172" spans="1:78" ht="48.75" hidden="1" customHeight="1" x14ac:dyDescent="0.2">
      <c r="A172" s="70"/>
      <c r="B172" s="70"/>
      <c r="C172" s="70"/>
      <c r="D172" s="70"/>
      <c r="E172" s="70"/>
      <c r="F172" s="70"/>
      <c r="G172" s="95" t="s">
        <v>144</v>
      </c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97"/>
      <c r="Z172" s="64" t="s">
        <v>58</v>
      </c>
      <c r="AA172" s="64"/>
      <c r="AB172" s="64"/>
      <c r="AC172" s="64"/>
      <c r="AD172" s="64"/>
      <c r="AE172" s="64" t="s">
        <v>73</v>
      </c>
      <c r="AF172" s="65"/>
      <c r="AG172" s="65"/>
      <c r="AH172" s="65"/>
      <c r="AI172" s="65"/>
      <c r="AJ172" s="65"/>
      <c r="AK172" s="65"/>
      <c r="AL172" s="65"/>
      <c r="AM172" s="65"/>
      <c r="AN172" s="65"/>
      <c r="AO172" s="188"/>
      <c r="AP172" s="189"/>
      <c r="AQ172" s="189"/>
      <c r="AR172" s="189"/>
      <c r="AS172" s="189"/>
      <c r="AT172" s="189"/>
      <c r="AU172" s="189"/>
      <c r="AV172" s="190"/>
      <c r="AW172" s="80">
        <f>50000/2100000*100</f>
        <v>2.3809523809523809</v>
      </c>
      <c r="AX172" s="81"/>
      <c r="AY172" s="81"/>
      <c r="AZ172" s="81"/>
      <c r="BA172" s="81"/>
      <c r="BB172" s="81"/>
      <c r="BC172" s="81"/>
      <c r="BD172" s="82"/>
      <c r="BE172" s="57">
        <f>AW172</f>
        <v>2.3809523809523809</v>
      </c>
      <c r="BF172" s="57"/>
      <c r="BG172" s="57"/>
      <c r="BH172" s="57"/>
      <c r="BI172" s="57"/>
      <c r="BJ172" s="57"/>
      <c r="BK172" s="57"/>
      <c r="BL172" s="57"/>
      <c r="BT172" s="53"/>
      <c r="BU172" s="53"/>
      <c r="BV172" s="53"/>
      <c r="BW172" s="53"/>
      <c r="BX172" s="53"/>
      <c r="BY172" s="53"/>
      <c r="BZ172" s="53"/>
    </row>
    <row r="173" spans="1:78" ht="48.75" hidden="1" customHeight="1" x14ac:dyDescent="0.2">
      <c r="A173" s="70"/>
      <c r="B173" s="70"/>
      <c r="C173" s="70"/>
      <c r="D173" s="70"/>
      <c r="E173" s="70"/>
      <c r="F173" s="70"/>
      <c r="G173" s="95" t="s">
        <v>145</v>
      </c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7"/>
      <c r="Z173" s="64" t="s">
        <v>58</v>
      </c>
      <c r="AA173" s="64"/>
      <c r="AB173" s="64"/>
      <c r="AC173" s="64"/>
      <c r="AD173" s="64"/>
      <c r="AE173" s="64" t="s">
        <v>73</v>
      </c>
      <c r="AF173" s="65"/>
      <c r="AG173" s="65"/>
      <c r="AH173" s="65"/>
      <c r="AI173" s="65"/>
      <c r="AJ173" s="65"/>
      <c r="AK173" s="65"/>
      <c r="AL173" s="65"/>
      <c r="AM173" s="65"/>
      <c r="AN173" s="65"/>
      <c r="AO173" s="188"/>
      <c r="AP173" s="189"/>
      <c r="AQ173" s="189"/>
      <c r="AR173" s="189"/>
      <c r="AS173" s="189"/>
      <c r="AT173" s="189"/>
      <c r="AU173" s="189"/>
      <c r="AV173" s="190"/>
      <c r="AW173" s="80">
        <f>50000/2630000*100</f>
        <v>1.9011406844106464</v>
      </c>
      <c r="AX173" s="81"/>
      <c r="AY173" s="81"/>
      <c r="AZ173" s="81"/>
      <c r="BA173" s="81"/>
      <c r="BB173" s="81"/>
      <c r="BC173" s="81"/>
      <c r="BD173" s="82"/>
      <c r="BE173" s="57">
        <f>AW173</f>
        <v>1.9011406844106464</v>
      </c>
      <c r="BF173" s="57"/>
      <c r="BG173" s="57"/>
      <c r="BH173" s="57"/>
      <c r="BI173" s="57"/>
      <c r="BJ173" s="57"/>
      <c r="BK173" s="57"/>
      <c r="BL173" s="57"/>
      <c r="BT173" s="53"/>
      <c r="BU173" s="53"/>
      <c r="BV173" s="53"/>
      <c r="BW173" s="53"/>
      <c r="BX173" s="53"/>
      <c r="BY173" s="53"/>
      <c r="BZ173" s="53"/>
    </row>
    <row r="174" spans="1:78" ht="33.75" customHeight="1" x14ac:dyDescent="0.2">
      <c r="A174" s="65">
        <v>0</v>
      </c>
      <c r="B174" s="65"/>
      <c r="C174" s="65"/>
      <c r="D174" s="65"/>
      <c r="E174" s="65"/>
      <c r="F174" s="65"/>
      <c r="G174" s="172" t="s">
        <v>72</v>
      </c>
      <c r="H174" s="173"/>
      <c r="I174" s="173"/>
      <c r="J174" s="173"/>
      <c r="K174" s="173"/>
      <c r="L174" s="173"/>
      <c r="M174" s="173"/>
      <c r="N174" s="173"/>
      <c r="O174" s="173"/>
      <c r="P174" s="173"/>
      <c r="Q174" s="173"/>
      <c r="R174" s="173"/>
      <c r="S174" s="173"/>
      <c r="T174" s="173"/>
      <c r="U174" s="173"/>
      <c r="V174" s="173"/>
      <c r="W174" s="173"/>
      <c r="X174" s="173"/>
      <c r="Y174" s="173"/>
      <c r="Z174" s="64" t="s">
        <v>58</v>
      </c>
      <c r="AA174" s="64"/>
      <c r="AB174" s="64"/>
      <c r="AC174" s="64"/>
      <c r="AD174" s="64"/>
      <c r="AE174" s="64" t="s">
        <v>73</v>
      </c>
      <c r="AF174" s="65"/>
      <c r="AG174" s="65"/>
      <c r="AH174" s="65"/>
      <c r="AI174" s="65"/>
      <c r="AJ174" s="65"/>
      <c r="AK174" s="65"/>
      <c r="AL174" s="65"/>
      <c r="AM174" s="65"/>
      <c r="AN174" s="65"/>
      <c r="AO174" s="57"/>
      <c r="AP174" s="57"/>
      <c r="AQ174" s="57"/>
      <c r="AR174" s="57"/>
      <c r="AS174" s="57"/>
      <c r="AT174" s="57"/>
      <c r="AU174" s="57"/>
      <c r="AV174" s="57"/>
      <c r="AW174" s="108">
        <f>AW165/151003162.73*100</f>
        <v>9.933566773578531E-2</v>
      </c>
      <c r="AX174" s="108"/>
      <c r="AY174" s="108"/>
      <c r="AZ174" s="108"/>
      <c r="BA174" s="108"/>
      <c r="BB174" s="108"/>
      <c r="BC174" s="108"/>
      <c r="BD174" s="108"/>
      <c r="BE174" s="57">
        <f>AO174+AW174</f>
        <v>9.933566773578531E-2</v>
      </c>
      <c r="BF174" s="57"/>
      <c r="BG174" s="57"/>
      <c r="BH174" s="57"/>
      <c r="BI174" s="57"/>
      <c r="BJ174" s="57"/>
      <c r="BK174" s="57"/>
      <c r="BL174" s="57"/>
      <c r="BT174" s="53"/>
      <c r="BU174" s="53"/>
      <c r="BV174" s="53"/>
      <c r="BW174" s="53"/>
      <c r="BX174" s="53"/>
      <c r="BY174" s="53"/>
      <c r="BZ174" s="53"/>
    </row>
    <row r="175" spans="1:78" ht="27.75" customHeight="1" x14ac:dyDescent="0.2">
      <c r="A175" s="32"/>
      <c r="B175" s="32"/>
      <c r="C175" s="32"/>
      <c r="D175" s="32"/>
      <c r="E175" s="32"/>
      <c r="F175" s="32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6"/>
      <c r="AP175" s="36"/>
      <c r="AQ175" s="36"/>
      <c r="AR175" s="36"/>
      <c r="AS175" s="36"/>
      <c r="AT175" s="36"/>
      <c r="AU175" s="36"/>
      <c r="AV175" s="36"/>
      <c r="AW175" s="51"/>
      <c r="AX175" s="51"/>
      <c r="AY175" s="51"/>
      <c r="AZ175" s="51"/>
      <c r="BA175" s="51"/>
      <c r="BB175" s="51"/>
      <c r="BC175" s="51"/>
      <c r="BD175" s="51"/>
      <c r="BE175" s="36"/>
      <c r="BF175" s="36"/>
      <c r="BG175" s="36"/>
      <c r="BH175" s="36"/>
      <c r="BI175" s="36"/>
      <c r="BJ175" s="36"/>
      <c r="BK175" s="36"/>
      <c r="BL175" s="36"/>
      <c r="BT175" s="53"/>
      <c r="BU175" s="53"/>
      <c r="BV175" s="53"/>
      <c r="BW175" s="53"/>
      <c r="BX175" s="53"/>
      <c r="BY175" s="53"/>
      <c r="BZ175" s="53"/>
    </row>
    <row r="176" spans="1:78" ht="18.75" customHeight="1" x14ac:dyDescent="0.25">
      <c r="A176" s="158" t="s">
        <v>75</v>
      </c>
      <c r="B176" s="158"/>
      <c r="C176" s="158"/>
      <c r="D176" s="158"/>
      <c r="E176" s="158"/>
      <c r="F176" s="158"/>
      <c r="G176" s="158"/>
      <c r="H176" s="158"/>
      <c r="I176" s="158"/>
      <c r="J176" s="158"/>
      <c r="K176" s="158"/>
      <c r="L176" s="158"/>
      <c r="M176" s="158"/>
      <c r="N176" s="158"/>
      <c r="O176" s="158"/>
      <c r="P176" s="158"/>
      <c r="Q176" s="158"/>
      <c r="R176" s="158"/>
      <c r="S176" s="158"/>
      <c r="T176" s="158"/>
      <c r="U176" s="158"/>
      <c r="V176" s="158"/>
      <c r="W176" s="127"/>
      <c r="X176" s="127"/>
      <c r="Y176" s="127"/>
      <c r="Z176" s="127"/>
      <c r="AA176" s="127"/>
      <c r="AB176" s="127"/>
      <c r="AC176" s="127"/>
      <c r="AD176" s="127"/>
      <c r="AE176" s="127"/>
      <c r="AF176" s="127"/>
      <c r="AG176" s="127"/>
      <c r="AH176" s="127"/>
      <c r="AI176" s="127"/>
      <c r="AJ176" s="127"/>
      <c r="AK176" s="127"/>
      <c r="AL176" s="127"/>
      <c r="AM176" s="127"/>
      <c r="AN176" s="6"/>
      <c r="AO176" s="152" t="s">
        <v>89</v>
      </c>
      <c r="AP176" s="152"/>
      <c r="AQ176" s="152"/>
      <c r="AR176" s="152"/>
      <c r="AS176" s="152"/>
      <c r="AT176" s="152"/>
      <c r="AU176" s="152"/>
      <c r="AV176" s="152"/>
      <c r="AW176" s="152"/>
      <c r="AX176" s="152"/>
      <c r="AY176" s="152"/>
      <c r="AZ176" s="152"/>
      <c r="BA176" s="152"/>
      <c r="BB176" s="152"/>
      <c r="BC176" s="152"/>
      <c r="BD176" s="152"/>
      <c r="BE176" s="152"/>
      <c r="BF176" s="152"/>
      <c r="BG176" s="152"/>
      <c r="BH176" s="37"/>
      <c r="BI176" s="37"/>
      <c r="BJ176" s="37"/>
      <c r="BK176" s="37"/>
      <c r="BL176" s="37"/>
    </row>
    <row r="177" spans="1:59" ht="15" customHeight="1" x14ac:dyDescent="0.2">
      <c r="W177" s="150" t="s">
        <v>5</v>
      </c>
      <c r="X177" s="150"/>
      <c r="Y177" s="150"/>
      <c r="Z177" s="150"/>
      <c r="AA177" s="150"/>
      <c r="AB177" s="150"/>
      <c r="AC177" s="150"/>
      <c r="AD177" s="150"/>
      <c r="AE177" s="150"/>
      <c r="AF177" s="150"/>
      <c r="AG177" s="150"/>
      <c r="AH177" s="150"/>
      <c r="AI177" s="150"/>
      <c r="AJ177" s="150"/>
      <c r="AK177" s="150"/>
      <c r="AL177" s="150"/>
      <c r="AM177" s="150"/>
      <c r="AO177" s="150" t="s">
        <v>39</v>
      </c>
      <c r="AP177" s="150"/>
      <c r="AQ177" s="150"/>
      <c r="AR177" s="150"/>
      <c r="AS177" s="150"/>
      <c r="AT177" s="150"/>
      <c r="AU177" s="150"/>
      <c r="AV177" s="150"/>
      <c r="AW177" s="150"/>
      <c r="AX177" s="150"/>
      <c r="AY177" s="150"/>
      <c r="AZ177" s="150"/>
      <c r="BA177" s="150"/>
      <c r="BB177" s="150"/>
      <c r="BC177" s="150"/>
      <c r="BD177" s="150"/>
      <c r="BE177" s="150"/>
      <c r="BF177" s="150"/>
      <c r="BG177" s="150"/>
    </row>
    <row r="178" spans="1:59" ht="15.75" customHeight="1" x14ac:dyDescent="0.2">
      <c r="A178" s="157" t="s">
        <v>3</v>
      </c>
      <c r="B178" s="157"/>
      <c r="C178" s="157"/>
      <c r="D178" s="157"/>
      <c r="E178" s="157"/>
      <c r="F178" s="157"/>
    </row>
    <row r="179" spans="1:59" ht="19.5" customHeight="1" x14ac:dyDescent="0.2">
      <c r="A179" s="156" t="s">
        <v>60</v>
      </c>
      <c r="B179" s="156"/>
      <c r="C179" s="156"/>
      <c r="D179" s="156"/>
      <c r="E179" s="156"/>
      <c r="F179" s="156"/>
      <c r="G179" s="156"/>
      <c r="H179" s="156"/>
      <c r="I179" s="156"/>
      <c r="J179" s="156"/>
      <c r="K179" s="156"/>
      <c r="L179" s="156"/>
      <c r="M179" s="156"/>
      <c r="N179" s="156"/>
      <c r="O179" s="156"/>
      <c r="P179" s="156"/>
      <c r="Q179" s="156"/>
      <c r="R179" s="156"/>
      <c r="S179" s="156"/>
      <c r="T179" s="156"/>
      <c r="U179" s="156"/>
      <c r="V179" s="156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</row>
    <row r="180" spans="1:59" x14ac:dyDescent="0.2">
      <c r="A180" s="41" t="s">
        <v>35</v>
      </c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</row>
    <row r="181" spans="1:59" ht="6" customHeight="1" x14ac:dyDescent="0.2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</row>
    <row r="182" spans="1:59" ht="15.75" customHeight="1" x14ac:dyDescent="0.2">
      <c r="A182" s="164" t="s">
        <v>61</v>
      </c>
      <c r="B182" s="164"/>
      <c r="C182" s="164"/>
      <c r="D182" s="164"/>
      <c r="E182" s="164"/>
      <c r="F182" s="164"/>
      <c r="G182" s="164"/>
      <c r="H182" s="164"/>
      <c r="I182" s="164"/>
      <c r="J182" s="164"/>
      <c r="K182" s="164"/>
      <c r="L182" s="164"/>
      <c r="M182" s="164"/>
      <c r="N182" s="164"/>
      <c r="O182" s="164"/>
      <c r="P182" s="164"/>
      <c r="Q182" s="164"/>
      <c r="R182" s="164"/>
      <c r="S182" s="164"/>
      <c r="T182" s="164"/>
      <c r="U182" s="164"/>
      <c r="V182" s="164"/>
      <c r="W182" s="165"/>
      <c r="X182" s="165"/>
      <c r="Y182" s="165"/>
      <c r="Z182" s="165"/>
      <c r="AA182" s="165"/>
      <c r="AB182" s="165"/>
      <c r="AC182" s="165"/>
      <c r="AD182" s="165"/>
      <c r="AE182" s="165"/>
      <c r="AF182" s="165"/>
      <c r="AG182" s="165"/>
      <c r="AH182" s="165"/>
      <c r="AI182" s="165"/>
      <c r="AJ182" s="165"/>
      <c r="AK182" s="165"/>
      <c r="AL182" s="165"/>
      <c r="AM182" s="165"/>
      <c r="AN182" s="3"/>
      <c r="AO182" s="127" t="s">
        <v>76</v>
      </c>
      <c r="AP182" s="127"/>
      <c r="AQ182" s="127"/>
      <c r="AR182" s="127"/>
      <c r="AS182" s="127"/>
      <c r="AT182" s="127"/>
      <c r="AU182" s="127"/>
      <c r="AV182" s="127"/>
      <c r="AW182" s="127"/>
      <c r="AX182" s="127"/>
      <c r="AY182" s="127"/>
      <c r="AZ182" s="127"/>
      <c r="BA182" s="127"/>
      <c r="BB182" s="127"/>
      <c r="BC182" s="127"/>
      <c r="BD182" s="127"/>
      <c r="BE182" s="127"/>
      <c r="BF182" s="127"/>
      <c r="BG182" s="127"/>
    </row>
    <row r="183" spans="1:59" ht="15" customHeight="1" x14ac:dyDescent="0.2">
      <c r="W183" s="155" t="s">
        <v>5</v>
      </c>
      <c r="X183" s="155"/>
      <c r="Y183" s="155"/>
      <c r="Z183" s="155"/>
      <c r="AA183" s="155"/>
      <c r="AB183" s="155"/>
      <c r="AC183" s="155"/>
      <c r="AD183" s="155"/>
      <c r="AE183" s="155"/>
      <c r="AF183" s="155"/>
      <c r="AG183" s="155"/>
      <c r="AH183" s="155"/>
      <c r="AI183" s="155"/>
      <c r="AJ183" s="155"/>
      <c r="AK183" s="155"/>
      <c r="AL183" s="155"/>
      <c r="AM183" s="155"/>
      <c r="AN183" s="40"/>
      <c r="AO183" s="155" t="s">
        <v>39</v>
      </c>
      <c r="AP183" s="155"/>
      <c r="AQ183" s="155"/>
      <c r="AR183" s="155"/>
      <c r="AS183" s="155"/>
      <c r="AT183" s="155"/>
      <c r="AU183" s="155"/>
      <c r="AV183" s="155"/>
      <c r="AW183" s="155"/>
      <c r="AX183" s="155"/>
      <c r="AY183" s="155"/>
      <c r="AZ183" s="155"/>
      <c r="BA183" s="155"/>
      <c r="BB183" s="155"/>
      <c r="BC183" s="155"/>
      <c r="BD183" s="155"/>
      <c r="BE183" s="155"/>
      <c r="BF183" s="155"/>
      <c r="BG183" s="155"/>
    </row>
    <row r="184" spans="1:59" ht="17.25" customHeight="1" x14ac:dyDescent="0.2">
      <c r="A184" s="163">
        <f>AO7</f>
        <v>44680</v>
      </c>
      <c r="B184" s="163"/>
      <c r="C184" s="163"/>
      <c r="D184" s="163"/>
      <c r="E184" s="163"/>
      <c r="F184" s="163"/>
      <c r="G184" s="163"/>
      <c r="H184" s="163"/>
    </row>
    <row r="185" spans="1:59" ht="14.25" customHeight="1" x14ac:dyDescent="0.2">
      <c r="A185" s="150" t="s">
        <v>33</v>
      </c>
      <c r="B185" s="150"/>
      <c r="C185" s="150"/>
      <c r="D185" s="150"/>
      <c r="E185" s="150"/>
      <c r="F185" s="150"/>
      <c r="G185" s="150"/>
      <c r="H185" s="150"/>
      <c r="I185" s="14"/>
      <c r="J185" s="14"/>
      <c r="K185" s="14"/>
      <c r="L185" s="14"/>
      <c r="M185" s="14"/>
      <c r="N185" s="14"/>
      <c r="O185" s="14"/>
      <c r="P185" s="14"/>
      <c r="Q185" s="14"/>
    </row>
    <row r="186" spans="1:59" ht="15" customHeight="1" x14ac:dyDescent="0.2">
      <c r="A186" s="1" t="s">
        <v>34</v>
      </c>
    </row>
  </sheetData>
  <mergeCells count="795">
    <mergeCell ref="BE121:BL121"/>
    <mergeCell ref="G121:Y121"/>
    <mergeCell ref="BE111:BL111"/>
    <mergeCell ref="A116:F116"/>
    <mergeCell ref="G116:Y116"/>
    <mergeCell ref="Z116:AD116"/>
    <mergeCell ref="AE116:AN116"/>
    <mergeCell ref="AO116:AV116"/>
    <mergeCell ref="AW116:BD116"/>
    <mergeCell ref="BE116:BL116"/>
    <mergeCell ref="AE121:AN121"/>
    <mergeCell ref="AO121:AV121"/>
    <mergeCell ref="AW121:BD121"/>
    <mergeCell ref="AS76:AZ76"/>
    <mergeCell ref="G111:Y111"/>
    <mergeCell ref="A111:F111"/>
    <mergeCell ref="Z111:AD111"/>
    <mergeCell ref="AE111:AN111"/>
    <mergeCell ref="AO111:AV111"/>
    <mergeCell ref="AW111:BD111"/>
    <mergeCell ref="AW171:BD171"/>
    <mergeCell ref="A71:C71"/>
    <mergeCell ref="D71:AB71"/>
    <mergeCell ref="AC71:AJ71"/>
    <mergeCell ref="AK71:AR71"/>
    <mergeCell ref="AS71:AZ71"/>
    <mergeCell ref="A136:F136"/>
    <mergeCell ref="G136:Y136"/>
    <mergeCell ref="Z136:AD136"/>
    <mergeCell ref="AE136:AN136"/>
    <mergeCell ref="AE172:AN172"/>
    <mergeCell ref="BE171:BL171"/>
    <mergeCell ref="BE172:BL172"/>
    <mergeCell ref="AW173:BD173"/>
    <mergeCell ref="BE173:BL173"/>
    <mergeCell ref="AO171:AV171"/>
    <mergeCell ref="AO172:AV172"/>
    <mergeCell ref="AE173:AN173"/>
    <mergeCell ref="AO173:AV173"/>
    <mergeCell ref="AW172:BD172"/>
    <mergeCell ref="Z171:AD171"/>
    <mergeCell ref="Z172:AD172"/>
    <mergeCell ref="AE169:AN169"/>
    <mergeCell ref="AO168:AV168"/>
    <mergeCell ref="A171:F171"/>
    <mergeCell ref="A172:F172"/>
    <mergeCell ref="G171:Y171"/>
    <mergeCell ref="G172:Y172"/>
    <mergeCell ref="AE168:AN168"/>
    <mergeCell ref="AE171:AN171"/>
    <mergeCell ref="A168:F168"/>
    <mergeCell ref="G168:Y168"/>
    <mergeCell ref="Z164:AD164"/>
    <mergeCell ref="A167:F167"/>
    <mergeCell ref="G167:Y167"/>
    <mergeCell ref="A166:F166"/>
    <mergeCell ref="G166:Y166"/>
    <mergeCell ref="AE128:AN128"/>
    <mergeCell ref="A141:F141"/>
    <mergeCell ref="G141:Y141"/>
    <mergeCell ref="Z141:AD141"/>
    <mergeCell ref="AE141:AN141"/>
    <mergeCell ref="AO136:AV136"/>
    <mergeCell ref="AO139:AV139"/>
    <mergeCell ref="Z139:AD139"/>
    <mergeCell ref="A135:F135"/>
    <mergeCell ref="G135:Y135"/>
    <mergeCell ref="BE136:BL136"/>
    <mergeCell ref="AO128:AV128"/>
    <mergeCell ref="AW128:BD128"/>
    <mergeCell ref="BE128:BL128"/>
    <mergeCell ref="BE170:BL170"/>
    <mergeCell ref="BE168:BL168"/>
    <mergeCell ref="AO169:AV169"/>
    <mergeCell ref="AW169:BD169"/>
    <mergeCell ref="BE169:BL169"/>
    <mergeCell ref="BE166:BL166"/>
    <mergeCell ref="A125:F125"/>
    <mergeCell ref="G125:Y125"/>
    <mergeCell ref="Z125:AD125"/>
    <mergeCell ref="A169:F169"/>
    <mergeCell ref="G169:Y169"/>
    <mergeCell ref="A128:F128"/>
    <mergeCell ref="G128:Y128"/>
    <mergeCell ref="Z128:AD128"/>
    <mergeCell ref="Z169:AD169"/>
    <mergeCell ref="Z168:AD168"/>
    <mergeCell ref="AE174:AN174"/>
    <mergeCell ref="AO174:AV174"/>
    <mergeCell ref="AW174:BD174"/>
    <mergeCell ref="Z173:AD173"/>
    <mergeCell ref="G173:Y173"/>
    <mergeCell ref="A173:F173"/>
    <mergeCell ref="BE174:BL174"/>
    <mergeCell ref="A170:F170"/>
    <mergeCell ref="G170:Y170"/>
    <mergeCell ref="Z170:AD170"/>
    <mergeCell ref="AE170:AN170"/>
    <mergeCell ref="AO170:AV170"/>
    <mergeCell ref="AW170:BD170"/>
    <mergeCell ref="A174:F174"/>
    <mergeCell ref="G174:Y174"/>
    <mergeCell ref="Z174:AD174"/>
    <mergeCell ref="AW141:BD141"/>
    <mergeCell ref="BE141:BL141"/>
    <mergeCell ref="A144:F144"/>
    <mergeCell ref="BE165:BL165"/>
    <mergeCell ref="BE167:BL167"/>
    <mergeCell ref="Z167:AD167"/>
    <mergeCell ref="AE167:AN167"/>
    <mergeCell ref="AO167:AV167"/>
    <mergeCell ref="AW167:BD167"/>
    <mergeCell ref="Z166:AD166"/>
    <mergeCell ref="AE166:AN166"/>
    <mergeCell ref="A163:F163"/>
    <mergeCell ref="G163:BD163"/>
    <mergeCell ref="A164:F164"/>
    <mergeCell ref="G164:Y164"/>
    <mergeCell ref="AW166:BD166"/>
    <mergeCell ref="AO166:AV166"/>
    <mergeCell ref="G144:Y144"/>
    <mergeCell ref="Z144:AD144"/>
    <mergeCell ref="AE144:AN144"/>
    <mergeCell ref="AO144:AV144"/>
    <mergeCell ref="G161:Y161"/>
    <mergeCell ref="Z161:AD161"/>
    <mergeCell ref="AE161:AN161"/>
    <mergeCell ref="AO161:AV161"/>
    <mergeCell ref="AE155:AN155"/>
    <mergeCell ref="AO157:AV157"/>
    <mergeCell ref="AO162:AV162"/>
    <mergeCell ref="G154:Y154"/>
    <mergeCell ref="Z154:AD154"/>
    <mergeCell ref="AW162:BD162"/>
    <mergeCell ref="A161:F161"/>
    <mergeCell ref="A165:F165"/>
    <mergeCell ref="G165:Y165"/>
    <mergeCell ref="AW161:BD161"/>
    <mergeCell ref="AW165:BD165"/>
    <mergeCell ref="G155:Y155"/>
    <mergeCell ref="AW144:BD144"/>
    <mergeCell ref="BE144:BL144"/>
    <mergeCell ref="A162:F162"/>
    <mergeCell ref="BE162:BL162"/>
    <mergeCell ref="G162:Y162"/>
    <mergeCell ref="Z162:AD162"/>
    <mergeCell ref="AE162:AN162"/>
    <mergeCell ref="A158:F158"/>
    <mergeCell ref="G158:Y158"/>
    <mergeCell ref="Z158:AD158"/>
    <mergeCell ref="AW168:BD168"/>
    <mergeCell ref="BE161:BL161"/>
    <mergeCell ref="Z165:AD165"/>
    <mergeCell ref="AE165:AN165"/>
    <mergeCell ref="AO165:AV165"/>
    <mergeCell ref="BE163:BL163"/>
    <mergeCell ref="BE164:BL164"/>
    <mergeCell ref="AE164:AN164"/>
    <mergeCell ref="AO164:AV164"/>
    <mergeCell ref="AW164:BD164"/>
    <mergeCell ref="AO123:AV123"/>
    <mergeCell ref="AW123:BD123"/>
    <mergeCell ref="BE123:BL123"/>
    <mergeCell ref="A143:F143"/>
    <mergeCell ref="AE142:AN142"/>
    <mergeCell ref="AO142:AV142"/>
    <mergeCell ref="G142:Y142"/>
    <mergeCell ref="AO143:AV143"/>
    <mergeCell ref="BE125:BL125"/>
    <mergeCell ref="AO141:AV141"/>
    <mergeCell ref="Z143:AD143"/>
    <mergeCell ref="BE143:BL143"/>
    <mergeCell ref="BE158:BL158"/>
    <mergeCell ref="AE158:AN158"/>
    <mergeCell ref="G143:Y143"/>
    <mergeCell ref="AE143:AN143"/>
    <mergeCell ref="AO154:AV154"/>
    <mergeCell ref="BE157:BL157"/>
    <mergeCell ref="AO155:AV155"/>
    <mergeCell ref="Z153:AD153"/>
    <mergeCell ref="A155:F155"/>
    <mergeCell ref="A156:F156"/>
    <mergeCell ref="A154:F154"/>
    <mergeCell ref="AO158:AV158"/>
    <mergeCell ref="AW158:BD158"/>
    <mergeCell ref="BE154:BL154"/>
    <mergeCell ref="A157:F157"/>
    <mergeCell ref="G157:Y157"/>
    <mergeCell ref="Z157:AD157"/>
    <mergeCell ref="AE157:AN157"/>
    <mergeCell ref="AW157:BD157"/>
    <mergeCell ref="AE153:AN153"/>
    <mergeCell ref="AO153:AV153"/>
    <mergeCell ref="A148:F148"/>
    <mergeCell ref="A150:F150"/>
    <mergeCell ref="G150:BD150"/>
    <mergeCell ref="A149:F149"/>
    <mergeCell ref="G149:Y149"/>
    <mergeCell ref="Z149:AD149"/>
    <mergeCell ref="AE149:AN149"/>
    <mergeCell ref="BE150:BL150"/>
    <mergeCell ref="A151:F151"/>
    <mergeCell ref="G151:Y151"/>
    <mergeCell ref="Z151:AD151"/>
    <mergeCell ref="AE151:AN151"/>
    <mergeCell ref="AO151:AV151"/>
    <mergeCell ref="BE151:BL151"/>
    <mergeCell ref="AW151:BD151"/>
    <mergeCell ref="G148:Y148"/>
    <mergeCell ref="Z148:AD148"/>
    <mergeCell ref="AE148:AN148"/>
    <mergeCell ref="AO148:AV148"/>
    <mergeCell ref="BE148:BL148"/>
    <mergeCell ref="BE149:BL149"/>
    <mergeCell ref="AW148:BD148"/>
    <mergeCell ref="AO149:AV149"/>
    <mergeCell ref="AW149:BD149"/>
    <mergeCell ref="A145:F145"/>
    <mergeCell ref="G145:Y145"/>
    <mergeCell ref="Z145:AD145"/>
    <mergeCell ref="AE145:AN145"/>
    <mergeCell ref="AW145:BD145"/>
    <mergeCell ref="A146:F146"/>
    <mergeCell ref="G146:Y146"/>
    <mergeCell ref="Z146:AD146"/>
    <mergeCell ref="AE146:AN146"/>
    <mergeCell ref="AO146:AV146"/>
    <mergeCell ref="AW142:BD142"/>
    <mergeCell ref="AW143:BD143"/>
    <mergeCell ref="BE137:BL137"/>
    <mergeCell ref="BE139:BL139"/>
    <mergeCell ref="BE132:BL132"/>
    <mergeCell ref="BE133:BL133"/>
    <mergeCell ref="BE140:BL140"/>
    <mergeCell ref="AW140:BD140"/>
    <mergeCell ref="BE134:BL134"/>
    <mergeCell ref="G134:BD134"/>
    <mergeCell ref="AW146:BD146"/>
    <mergeCell ref="BE146:BL146"/>
    <mergeCell ref="A142:F142"/>
    <mergeCell ref="Z142:AD142"/>
    <mergeCell ref="AE139:AN139"/>
    <mergeCell ref="BE145:BL145"/>
    <mergeCell ref="BE142:BL142"/>
    <mergeCell ref="A140:F140"/>
    <mergeCell ref="G140:Y140"/>
    <mergeCell ref="Z140:AD140"/>
    <mergeCell ref="AE140:AN140"/>
    <mergeCell ref="AO140:AV140"/>
    <mergeCell ref="AO145:AV145"/>
    <mergeCell ref="AW139:BD139"/>
    <mergeCell ref="A137:F137"/>
    <mergeCell ref="G137:Y137"/>
    <mergeCell ref="Z137:AD137"/>
    <mergeCell ref="AE137:AN137"/>
    <mergeCell ref="AO137:AV137"/>
    <mergeCell ref="AW137:BD137"/>
    <mergeCell ref="A139:F139"/>
    <mergeCell ref="G139:Y139"/>
    <mergeCell ref="Z135:AD135"/>
    <mergeCell ref="AE135:AN135"/>
    <mergeCell ref="AO135:AV135"/>
    <mergeCell ref="AW135:BD135"/>
    <mergeCell ref="AW136:BD136"/>
    <mergeCell ref="BE135:BL135"/>
    <mergeCell ref="A133:F133"/>
    <mergeCell ref="G133:Y133"/>
    <mergeCell ref="Z133:AD133"/>
    <mergeCell ref="AE133:AN133"/>
    <mergeCell ref="A134:F134"/>
    <mergeCell ref="AW101:BD101"/>
    <mergeCell ref="AW104:BD104"/>
    <mergeCell ref="AW107:BD107"/>
    <mergeCell ref="A132:F132"/>
    <mergeCell ref="G132:Y132"/>
    <mergeCell ref="Z132:AD132"/>
    <mergeCell ref="AE132:AN132"/>
    <mergeCell ref="AO132:AV132"/>
    <mergeCell ref="AW132:BD132"/>
    <mergeCell ref="AE123:AN123"/>
    <mergeCell ref="A43:F43"/>
    <mergeCell ref="AS74:AZ74"/>
    <mergeCell ref="AK74:AR74"/>
    <mergeCell ref="AS77:AZ77"/>
    <mergeCell ref="AO133:AV133"/>
    <mergeCell ref="AW133:BD133"/>
    <mergeCell ref="AK77:AR77"/>
    <mergeCell ref="AK76:AR76"/>
    <mergeCell ref="AW96:BD96"/>
    <mergeCell ref="AE101:AN101"/>
    <mergeCell ref="AS75:AZ75"/>
    <mergeCell ref="AK75:AR75"/>
    <mergeCell ref="AC53:AJ53"/>
    <mergeCell ref="AK53:AR53"/>
    <mergeCell ref="AS53:AZ53"/>
    <mergeCell ref="A53:C53"/>
    <mergeCell ref="D68:AB68"/>
    <mergeCell ref="AC68:AJ68"/>
    <mergeCell ref="AK68:AR68"/>
    <mergeCell ref="AS68:AZ68"/>
    <mergeCell ref="AC74:AJ74"/>
    <mergeCell ref="D72:AB72"/>
    <mergeCell ref="D73:AB73"/>
    <mergeCell ref="AC72:AJ72"/>
    <mergeCell ref="A74:C74"/>
    <mergeCell ref="A75:C75"/>
    <mergeCell ref="AC73:AJ73"/>
    <mergeCell ref="A72:C72"/>
    <mergeCell ref="A73:C73"/>
    <mergeCell ref="A76:C76"/>
    <mergeCell ref="A77:C77"/>
    <mergeCell ref="D75:AB75"/>
    <mergeCell ref="D76:AB76"/>
    <mergeCell ref="D77:AB77"/>
    <mergeCell ref="D74:AB74"/>
    <mergeCell ref="AS69:AZ69"/>
    <mergeCell ref="AS70:AZ70"/>
    <mergeCell ref="AS72:AZ72"/>
    <mergeCell ref="AS73:AZ73"/>
    <mergeCell ref="AC77:AJ77"/>
    <mergeCell ref="AC75:AJ75"/>
    <mergeCell ref="AC76:AJ76"/>
    <mergeCell ref="AK72:AR72"/>
    <mergeCell ref="AK73:AR73"/>
    <mergeCell ref="AK69:AR69"/>
    <mergeCell ref="A66:C66"/>
    <mergeCell ref="AK70:AR70"/>
    <mergeCell ref="A69:C69"/>
    <mergeCell ref="A70:C70"/>
    <mergeCell ref="AC70:AJ70"/>
    <mergeCell ref="D69:AB69"/>
    <mergeCell ref="D70:AB70"/>
    <mergeCell ref="AC69:AJ69"/>
    <mergeCell ref="D67:AB67"/>
    <mergeCell ref="A68:C68"/>
    <mergeCell ref="AS58:AZ58"/>
    <mergeCell ref="A62:C62"/>
    <mergeCell ref="A64:C64"/>
    <mergeCell ref="A65:C65"/>
    <mergeCell ref="A67:C67"/>
    <mergeCell ref="D62:AB62"/>
    <mergeCell ref="AC62:AJ62"/>
    <mergeCell ref="AC64:AJ64"/>
    <mergeCell ref="AC65:AJ65"/>
    <mergeCell ref="D63:AB63"/>
    <mergeCell ref="AK61:AR61"/>
    <mergeCell ref="AS61:AZ61"/>
    <mergeCell ref="AS64:AZ64"/>
    <mergeCell ref="AS65:AZ65"/>
    <mergeCell ref="AS67:AZ67"/>
    <mergeCell ref="AK67:AR67"/>
    <mergeCell ref="AK62:AR62"/>
    <mergeCell ref="AK64:AR64"/>
    <mergeCell ref="AS62:AZ62"/>
    <mergeCell ref="AK65:AR65"/>
    <mergeCell ref="BE107:BL107"/>
    <mergeCell ref="AW103:BD103"/>
    <mergeCell ref="BE101:BL101"/>
    <mergeCell ref="AO106:AV106"/>
    <mergeCell ref="BE105:BL105"/>
    <mergeCell ref="Z106:AD106"/>
    <mergeCell ref="AE106:AN106"/>
    <mergeCell ref="AO103:AV103"/>
    <mergeCell ref="AO104:AV104"/>
    <mergeCell ref="BE104:BL104"/>
    <mergeCell ref="AE96:AN96"/>
    <mergeCell ref="AO101:AV101"/>
    <mergeCell ref="AE97:AN97"/>
    <mergeCell ref="AO97:AV97"/>
    <mergeCell ref="Z100:AD100"/>
    <mergeCell ref="AE100:AN100"/>
    <mergeCell ref="Z99:AD99"/>
    <mergeCell ref="AE99:AN99"/>
    <mergeCell ref="AO99:AV99"/>
    <mergeCell ref="AO100:AV100"/>
    <mergeCell ref="BE115:BL115"/>
    <mergeCell ref="BE117:BL117"/>
    <mergeCell ref="Z107:AD107"/>
    <mergeCell ref="A107:F107"/>
    <mergeCell ref="G107:Y107"/>
    <mergeCell ref="A109:F109"/>
    <mergeCell ref="G109:Y109"/>
    <mergeCell ref="A117:F117"/>
    <mergeCell ref="BE109:BL109"/>
    <mergeCell ref="AE107:AN107"/>
    <mergeCell ref="G115:Y115"/>
    <mergeCell ref="AE115:AN115"/>
    <mergeCell ref="AE112:AN112"/>
    <mergeCell ref="AO107:AV107"/>
    <mergeCell ref="AO117:AV117"/>
    <mergeCell ref="A115:F115"/>
    <mergeCell ref="Z115:AD115"/>
    <mergeCell ref="A108:F108"/>
    <mergeCell ref="Z112:AD112"/>
    <mergeCell ref="G117:Y117"/>
    <mergeCell ref="AW117:BD117"/>
    <mergeCell ref="Z109:AD109"/>
    <mergeCell ref="AE109:AN109"/>
    <mergeCell ref="AE114:AN114"/>
    <mergeCell ref="Z114:AD114"/>
    <mergeCell ref="AE108:AN108"/>
    <mergeCell ref="AO109:AV109"/>
    <mergeCell ref="AW114:BD114"/>
    <mergeCell ref="AE117:AN117"/>
    <mergeCell ref="Z117:AD117"/>
    <mergeCell ref="Z97:AD97"/>
    <mergeCell ref="AW97:BD97"/>
    <mergeCell ref="A112:F112"/>
    <mergeCell ref="G112:Y112"/>
    <mergeCell ref="G104:Y104"/>
    <mergeCell ref="Z104:AD104"/>
    <mergeCell ref="AE104:AN104"/>
    <mergeCell ref="G105:BD105"/>
    <mergeCell ref="AW99:BD99"/>
    <mergeCell ref="A101:F101"/>
    <mergeCell ref="D87:AA87"/>
    <mergeCell ref="A97:F97"/>
    <mergeCell ref="G97:Y97"/>
    <mergeCell ref="BE96:BL96"/>
    <mergeCell ref="BE97:BL97"/>
    <mergeCell ref="AO96:AV96"/>
    <mergeCell ref="BE95:BL95"/>
    <mergeCell ref="A94:F94"/>
    <mergeCell ref="BE94:BL94"/>
    <mergeCell ref="G94:Y94"/>
    <mergeCell ref="AR87:AY87"/>
    <mergeCell ref="AW100:BD100"/>
    <mergeCell ref="BE100:BL100"/>
    <mergeCell ref="AO94:AV94"/>
    <mergeCell ref="AW95:BD95"/>
    <mergeCell ref="BE99:BL99"/>
    <mergeCell ref="BE92:BL92"/>
    <mergeCell ref="AO93:AV93"/>
    <mergeCell ref="AW94:BD94"/>
    <mergeCell ref="AO95:AV95"/>
    <mergeCell ref="D65:AB65"/>
    <mergeCell ref="D51:AB51"/>
    <mergeCell ref="AK51:AR51"/>
    <mergeCell ref="AC51:AJ51"/>
    <mergeCell ref="AS51:AZ51"/>
    <mergeCell ref="AS60:AZ60"/>
    <mergeCell ref="AK60:AR60"/>
    <mergeCell ref="AC58:AJ58"/>
    <mergeCell ref="AC59:AJ59"/>
    <mergeCell ref="AS59:AZ59"/>
    <mergeCell ref="AE94:AN94"/>
    <mergeCell ref="AC60:AJ60"/>
    <mergeCell ref="AC61:AJ61"/>
    <mergeCell ref="G101:Y101"/>
    <mergeCell ref="Z96:AD96"/>
    <mergeCell ref="A100:F100"/>
    <mergeCell ref="G100:Y100"/>
    <mergeCell ref="AC67:AJ67"/>
    <mergeCell ref="D64:AB64"/>
    <mergeCell ref="D85:AA85"/>
    <mergeCell ref="G96:Y96"/>
    <mergeCell ref="AW93:BD93"/>
    <mergeCell ref="A59:C59"/>
    <mergeCell ref="A60:C60"/>
    <mergeCell ref="A99:F99"/>
    <mergeCell ref="G99:Y99"/>
    <mergeCell ref="D60:AB60"/>
    <mergeCell ref="A96:F96"/>
    <mergeCell ref="A95:F95"/>
    <mergeCell ref="Z94:AD94"/>
    <mergeCell ref="A123:F123"/>
    <mergeCell ref="AK58:AR58"/>
    <mergeCell ref="AK59:AR59"/>
    <mergeCell ref="AB87:AI87"/>
    <mergeCell ref="G95:Y95"/>
    <mergeCell ref="G92:BD92"/>
    <mergeCell ref="G108:Y108"/>
    <mergeCell ref="Z108:AD108"/>
    <mergeCell ref="AW106:BD106"/>
    <mergeCell ref="AE95:AN95"/>
    <mergeCell ref="A129:F129"/>
    <mergeCell ref="G129:Y129"/>
    <mergeCell ref="Z129:AD129"/>
    <mergeCell ref="AE129:AN129"/>
    <mergeCell ref="AO129:AV129"/>
    <mergeCell ref="AW129:BD129"/>
    <mergeCell ref="AC78:AJ78"/>
    <mergeCell ref="AJ87:AQ87"/>
    <mergeCell ref="AR85:AY86"/>
    <mergeCell ref="A103:F103"/>
    <mergeCell ref="Z103:AD103"/>
    <mergeCell ref="AE103:AN103"/>
    <mergeCell ref="Z101:AD101"/>
    <mergeCell ref="A87:C87"/>
    <mergeCell ref="A78:C78"/>
    <mergeCell ref="Z95:AD95"/>
    <mergeCell ref="D78:AB78"/>
    <mergeCell ref="A82:C83"/>
    <mergeCell ref="D84:AA84"/>
    <mergeCell ref="AB84:AI84"/>
    <mergeCell ref="AR81:AY81"/>
    <mergeCell ref="A54:C54"/>
    <mergeCell ref="AC54:AJ54"/>
    <mergeCell ref="AC56:AJ56"/>
    <mergeCell ref="AK56:AR56"/>
    <mergeCell ref="AC63:AJ63"/>
    <mergeCell ref="A51:C51"/>
    <mergeCell ref="D59:AB59"/>
    <mergeCell ref="A61:C61"/>
    <mergeCell ref="D61:AB61"/>
    <mergeCell ref="A58:C58"/>
    <mergeCell ref="D56:AB56"/>
    <mergeCell ref="A56:C56"/>
    <mergeCell ref="D58:AB58"/>
    <mergeCell ref="AS52:AZ52"/>
    <mergeCell ref="AK52:AR52"/>
    <mergeCell ref="AK55:AR55"/>
    <mergeCell ref="AS55:AZ55"/>
    <mergeCell ref="D55:AB55"/>
    <mergeCell ref="AC55:AJ55"/>
    <mergeCell ref="Z93:AD93"/>
    <mergeCell ref="G90:Y90"/>
    <mergeCell ref="A84:C84"/>
    <mergeCell ref="D86:AA86"/>
    <mergeCell ref="AB85:AI86"/>
    <mergeCell ref="A85:C85"/>
    <mergeCell ref="A90:F90"/>
    <mergeCell ref="AE90:AN90"/>
    <mergeCell ref="Z90:AD90"/>
    <mergeCell ref="A89:BL89"/>
    <mergeCell ref="BE20:BL20"/>
    <mergeCell ref="BD22:BL22"/>
    <mergeCell ref="T23:W23"/>
    <mergeCell ref="A23:H23"/>
    <mergeCell ref="AO182:BG182"/>
    <mergeCell ref="AS57:AZ57"/>
    <mergeCell ref="AS54:AZ54"/>
    <mergeCell ref="A55:C55"/>
    <mergeCell ref="AK54:AR54"/>
    <mergeCell ref="G40:BL40"/>
    <mergeCell ref="A185:H185"/>
    <mergeCell ref="A184:H184"/>
    <mergeCell ref="A182:V182"/>
    <mergeCell ref="W182:AM182"/>
    <mergeCell ref="AR82:AY83"/>
    <mergeCell ref="AE93:AN93"/>
    <mergeCell ref="A91:F91"/>
    <mergeCell ref="A92:F92"/>
    <mergeCell ref="W176:AM176"/>
    <mergeCell ref="W183:AM183"/>
    <mergeCell ref="AO2:BL2"/>
    <mergeCell ref="AO6:BF6"/>
    <mergeCell ref="AO4:BL4"/>
    <mergeCell ref="AO5:BL5"/>
    <mergeCell ref="AO3:BL3"/>
    <mergeCell ref="A25:BL25"/>
    <mergeCell ref="A10:BL10"/>
    <mergeCell ref="AA19:AI19"/>
    <mergeCell ref="B20:L20"/>
    <mergeCell ref="N20:Y20"/>
    <mergeCell ref="AO183:BG183"/>
    <mergeCell ref="AO177:BG177"/>
    <mergeCell ref="G91:Y91"/>
    <mergeCell ref="G93:Y93"/>
    <mergeCell ref="AO91:AV91"/>
    <mergeCell ref="Z91:AD91"/>
    <mergeCell ref="A179:V179"/>
    <mergeCell ref="A178:F178"/>
    <mergeCell ref="BE93:BL93"/>
    <mergeCell ref="A176:V176"/>
    <mergeCell ref="A22:T22"/>
    <mergeCell ref="AS22:BC22"/>
    <mergeCell ref="AO176:BG176"/>
    <mergeCell ref="A30:F30"/>
    <mergeCell ref="BE90:BL90"/>
    <mergeCell ref="AR84:AY84"/>
    <mergeCell ref="A57:C57"/>
    <mergeCell ref="D57:AB57"/>
    <mergeCell ref="AC57:AJ57"/>
    <mergeCell ref="AK57:AR57"/>
    <mergeCell ref="A86:C86"/>
    <mergeCell ref="AJ85:AQ86"/>
    <mergeCell ref="W177:AM177"/>
    <mergeCell ref="AE91:AN91"/>
    <mergeCell ref="AJ84:AQ84"/>
    <mergeCell ref="G31:BL31"/>
    <mergeCell ref="A52:C52"/>
    <mergeCell ref="D52:AB52"/>
    <mergeCell ref="AC52:AJ52"/>
    <mergeCell ref="D54:AB54"/>
    <mergeCell ref="AO1:BL1"/>
    <mergeCell ref="A80:BL80"/>
    <mergeCell ref="A50:C50"/>
    <mergeCell ref="U22:AD22"/>
    <mergeCell ref="AE22:AR22"/>
    <mergeCell ref="AK50:AR50"/>
    <mergeCell ref="AS50:AZ50"/>
    <mergeCell ref="I23:S23"/>
    <mergeCell ref="BE19:BL19"/>
    <mergeCell ref="A29:F29"/>
    <mergeCell ref="AK19:BC19"/>
    <mergeCell ref="AK20:BC20"/>
    <mergeCell ref="A38:F38"/>
    <mergeCell ref="D47:AB48"/>
    <mergeCell ref="D49:AB49"/>
    <mergeCell ref="AC49:AJ49"/>
    <mergeCell ref="G29:BL29"/>
    <mergeCell ref="AS49:AZ49"/>
    <mergeCell ref="A49:C49"/>
    <mergeCell ref="A34:BL34"/>
    <mergeCell ref="AS46:AZ46"/>
    <mergeCell ref="AS56:AZ56"/>
    <mergeCell ref="G39:BL39"/>
    <mergeCell ref="A47:C48"/>
    <mergeCell ref="A45:AZ45"/>
    <mergeCell ref="AC47:AJ48"/>
    <mergeCell ref="G43:BL43"/>
    <mergeCell ref="A39:F39"/>
    <mergeCell ref="D50:AB50"/>
    <mergeCell ref="A41:F41"/>
    <mergeCell ref="G41:BL41"/>
    <mergeCell ref="G42:BL42"/>
    <mergeCell ref="A31:F31"/>
    <mergeCell ref="A26:BL26"/>
    <mergeCell ref="A28:BL28"/>
    <mergeCell ref="G30:BL30"/>
    <mergeCell ref="A33:BL33"/>
    <mergeCell ref="A36:BL36"/>
    <mergeCell ref="A37:F37"/>
    <mergeCell ref="A42:F42"/>
    <mergeCell ref="B19:L19"/>
    <mergeCell ref="N19:Y19"/>
    <mergeCell ref="BE91:BL91"/>
    <mergeCell ref="AS47:AZ48"/>
    <mergeCell ref="G38:BL38"/>
    <mergeCell ref="G37:BL37"/>
    <mergeCell ref="AJ82:AQ83"/>
    <mergeCell ref="AK49:AR49"/>
    <mergeCell ref="D82:AA83"/>
    <mergeCell ref="A40:F40"/>
    <mergeCell ref="AE113:AN113"/>
    <mergeCell ref="G103:Y103"/>
    <mergeCell ref="N16:AS16"/>
    <mergeCell ref="B14:L14"/>
    <mergeCell ref="AW91:BD91"/>
    <mergeCell ref="AA20:AI20"/>
    <mergeCell ref="AB82:AI83"/>
    <mergeCell ref="D53:AB53"/>
    <mergeCell ref="AC50:AJ50"/>
    <mergeCell ref="AK47:AR48"/>
    <mergeCell ref="N13:AS13"/>
    <mergeCell ref="N14:AS14"/>
    <mergeCell ref="AU13:BB13"/>
    <mergeCell ref="G113:Y113"/>
    <mergeCell ref="G118:Y118"/>
    <mergeCell ref="Z118:AD118"/>
    <mergeCell ref="AU14:BB14"/>
    <mergeCell ref="AU17:BB17"/>
    <mergeCell ref="AU16:BB16"/>
    <mergeCell ref="B16:L16"/>
    <mergeCell ref="BE120:BL120"/>
    <mergeCell ref="AO122:AV122"/>
    <mergeCell ref="BE122:BL122"/>
    <mergeCell ref="AO7:AU7"/>
    <mergeCell ref="A11:BL11"/>
    <mergeCell ref="B13:L13"/>
    <mergeCell ref="B17:L17"/>
    <mergeCell ref="N17:AS17"/>
    <mergeCell ref="AE122:AN122"/>
    <mergeCell ref="AW7:BF7"/>
    <mergeCell ref="A119:F119"/>
    <mergeCell ref="G119:Y119"/>
    <mergeCell ref="A122:F122"/>
    <mergeCell ref="AW122:BD122"/>
    <mergeCell ref="AO120:AV120"/>
    <mergeCell ref="AW120:BD120"/>
    <mergeCell ref="G122:Y122"/>
    <mergeCell ref="Z122:AD122"/>
    <mergeCell ref="A121:F121"/>
    <mergeCell ref="Z121:AD121"/>
    <mergeCell ref="A105:F105"/>
    <mergeCell ref="G106:Y106"/>
    <mergeCell ref="AW110:BD110"/>
    <mergeCell ref="AW108:BD108"/>
    <mergeCell ref="G114:Y114"/>
    <mergeCell ref="A113:F113"/>
    <mergeCell ref="A106:F106"/>
    <mergeCell ref="A114:F114"/>
    <mergeCell ref="AW112:BD112"/>
    <mergeCell ref="AO112:AV112"/>
    <mergeCell ref="A110:F110"/>
    <mergeCell ref="AE110:AN110"/>
    <mergeCell ref="Z113:AD113"/>
    <mergeCell ref="A118:F118"/>
    <mergeCell ref="AO118:AV118"/>
    <mergeCell ref="AW118:BD118"/>
    <mergeCell ref="AE118:AN118"/>
    <mergeCell ref="AO115:AV115"/>
    <mergeCell ref="AW115:BD115"/>
    <mergeCell ref="AO113:AV113"/>
    <mergeCell ref="A104:F104"/>
    <mergeCell ref="BE114:BL114"/>
    <mergeCell ref="BE112:BL112"/>
    <mergeCell ref="BE106:BL106"/>
    <mergeCell ref="BE103:BL103"/>
    <mergeCell ref="AO108:AV108"/>
    <mergeCell ref="BE108:BL108"/>
    <mergeCell ref="AW113:BD113"/>
    <mergeCell ref="AW109:BD109"/>
    <mergeCell ref="BE113:BL113"/>
    <mergeCell ref="G110:Y110"/>
    <mergeCell ref="Z119:AD119"/>
    <mergeCell ref="AE119:AN119"/>
    <mergeCell ref="BE110:BL110"/>
    <mergeCell ref="G127:Y127"/>
    <mergeCell ref="AO126:AV126"/>
    <mergeCell ref="AO127:AV127"/>
    <mergeCell ref="BE124:BL124"/>
    <mergeCell ref="BE126:BL126"/>
    <mergeCell ref="AO119:AV119"/>
    <mergeCell ref="AW126:BD126"/>
    <mergeCell ref="AE125:AN125"/>
    <mergeCell ref="AO125:AV125"/>
    <mergeCell ref="AW125:BD125"/>
    <mergeCell ref="BE118:BL118"/>
    <mergeCell ref="Z110:AD110"/>
    <mergeCell ref="AW119:BD119"/>
    <mergeCell ref="AO114:AV114"/>
    <mergeCell ref="Z123:AD123"/>
    <mergeCell ref="BE119:BL119"/>
    <mergeCell ref="A127:F127"/>
    <mergeCell ref="A126:F126"/>
    <mergeCell ref="A120:F120"/>
    <mergeCell ref="G120:Y120"/>
    <mergeCell ref="Z120:AD120"/>
    <mergeCell ref="AE120:AN120"/>
    <mergeCell ref="A124:F124"/>
    <mergeCell ref="AE127:AN127"/>
    <mergeCell ref="G124:Y124"/>
    <mergeCell ref="G123:Y123"/>
    <mergeCell ref="AW127:BD127"/>
    <mergeCell ref="BE129:BL129"/>
    <mergeCell ref="AE124:AN124"/>
    <mergeCell ref="AE126:AN126"/>
    <mergeCell ref="AW124:BD124"/>
    <mergeCell ref="Z124:AD124"/>
    <mergeCell ref="Z126:AD126"/>
    <mergeCell ref="Z127:AD127"/>
    <mergeCell ref="AO124:AV124"/>
    <mergeCell ref="BE127:BL127"/>
    <mergeCell ref="BE153:BL153"/>
    <mergeCell ref="Z155:AD155"/>
    <mergeCell ref="AW155:BD155"/>
    <mergeCell ref="AO110:AV110"/>
    <mergeCell ref="A138:F138"/>
    <mergeCell ref="AE138:AN138"/>
    <mergeCell ref="AO138:AV138"/>
    <mergeCell ref="AW138:BD138"/>
    <mergeCell ref="BE138:BL138"/>
    <mergeCell ref="G138:Y138"/>
    <mergeCell ref="AE154:AN154"/>
    <mergeCell ref="A153:F153"/>
    <mergeCell ref="AW154:BD154"/>
    <mergeCell ref="AW156:BD156"/>
    <mergeCell ref="BE152:BL152"/>
    <mergeCell ref="G152:Y152"/>
    <mergeCell ref="BE156:BL156"/>
    <mergeCell ref="G153:Y153"/>
    <mergeCell ref="BE155:BL155"/>
    <mergeCell ref="AW153:BD153"/>
    <mergeCell ref="AK63:AR63"/>
    <mergeCell ref="AS63:AZ63"/>
    <mergeCell ref="A152:F152"/>
    <mergeCell ref="Z152:AD152"/>
    <mergeCell ref="AE152:AN152"/>
    <mergeCell ref="AO152:AV152"/>
    <mergeCell ref="AW152:BD152"/>
    <mergeCell ref="Z138:AD138"/>
    <mergeCell ref="G126:Y126"/>
    <mergeCell ref="Z98:AD98"/>
    <mergeCell ref="AE98:AN98"/>
    <mergeCell ref="AO98:AV98"/>
    <mergeCell ref="AW98:BD98"/>
    <mergeCell ref="D66:AB66"/>
    <mergeCell ref="AC66:AJ66"/>
    <mergeCell ref="AK66:AR66"/>
    <mergeCell ref="AS66:AZ66"/>
    <mergeCell ref="AO90:AV90"/>
    <mergeCell ref="AW90:BD90"/>
    <mergeCell ref="A93:F93"/>
    <mergeCell ref="BE98:BL98"/>
    <mergeCell ref="G156:Y156"/>
    <mergeCell ref="Z156:AD156"/>
    <mergeCell ref="AE156:AN156"/>
    <mergeCell ref="AO156:AV156"/>
    <mergeCell ref="A63:C63"/>
    <mergeCell ref="AS78:AZ78"/>
    <mergeCell ref="AK78:AR78"/>
    <mergeCell ref="A98:F98"/>
    <mergeCell ref="G98:Y98"/>
  </mergeCells>
  <phoneticPr fontId="0" type="noConversion"/>
  <conditionalFormatting sqref="G93:L93 H106:L107 G102:G107 G133:G134 G149:G150 H164:L165 G151:L152 G138:L138 G135:L136 G162:G165 G110">
    <cfRule type="cellIs" dxfId="55" priority="77" stopIfTrue="1" operator="equal">
      <formula>$G92</formula>
    </cfRule>
  </conditionalFormatting>
  <conditionalFormatting sqref="G122:L122 G101 D78:I78 G94:G99 D50 D52 G112:G175">
    <cfRule type="cellIs" dxfId="54" priority="78" stopIfTrue="1" operator="equal">
      <formula>#REF!</formula>
    </cfRule>
  </conditionalFormatting>
  <conditionalFormatting sqref="A93:F175">
    <cfRule type="cellIs" dxfId="53" priority="79" stopIfTrue="1" operator="equal">
      <formula>0</formula>
    </cfRule>
  </conditionalFormatting>
  <conditionalFormatting sqref="D51 D53 D55:D56 D58:D61">
    <cfRule type="cellIs" dxfId="52" priority="80" stopIfTrue="1" operator="equal">
      <formula>$D50</formula>
    </cfRule>
  </conditionalFormatting>
  <conditionalFormatting sqref="D64">
    <cfRule type="cellIs" dxfId="51" priority="84" stopIfTrue="1" operator="equal">
      <formula>$D58</formula>
    </cfRule>
  </conditionalFormatting>
  <conditionalFormatting sqref="G95:L98 G171:G172">
    <cfRule type="cellIs" dxfId="50" priority="85" stopIfTrue="1" operator="equal">
      <formula>$G90</formula>
    </cfRule>
  </conditionalFormatting>
  <conditionalFormatting sqref="G107:G108 G148 G137:L137 G165 G172:G173 G115:G116 G120:G121">
    <cfRule type="cellIs" dxfId="49" priority="87" stopIfTrue="1" operator="equal">
      <formula>$G105</formula>
    </cfRule>
  </conditionalFormatting>
  <conditionalFormatting sqref="G155:G156 G112:G114 H112:L112 G117:G118">
    <cfRule type="cellIs" dxfId="48" priority="92" stopIfTrue="1" operator="equal">
      <formula>$G103</formula>
    </cfRule>
  </conditionalFormatting>
  <conditionalFormatting sqref="G153:G154">
    <cfRule type="cellIs" dxfId="47" priority="96" stopIfTrue="1" operator="equal">
      <formula>$G139</formula>
    </cfRule>
  </conditionalFormatting>
  <conditionalFormatting sqref="G145 G115:L116 G122">
    <cfRule type="cellIs" dxfId="46" priority="129" stopIfTrue="1" operator="equal">
      <formula>$G105</formula>
    </cfRule>
  </conditionalFormatting>
  <conditionalFormatting sqref="G137:G138 G156 G122:G123">
    <cfRule type="cellIs" dxfId="45" priority="130" stopIfTrue="1" operator="equal">
      <formula>$G119</formula>
    </cfRule>
  </conditionalFormatting>
  <conditionalFormatting sqref="G118">
    <cfRule type="cellIs" dxfId="44" priority="131" stopIfTrue="1" operator="equal">
      <formula>$G119</formula>
    </cfRule>
  </conditionalFormatting>
  <conditionalFormatting sqref="G157 G118:G119">
    <cfRule type="cellIs" dxfId="43" priority="140" stopIfTrue="1" operator="equal">
      <formula>$G107</formula>
    </cfRule>
  </conditionalFormatting>
  <conditionalFormatting sqref="G99:L100 G157 G170:G172 G143:G144 G139:G141">
    <cfRule type="cellIs" dxfId="42" priority="200" stopIfTrue="1" operator="equal">
      <formula>$G93</formula>
    </cfRule>
  </conditionalFormatting>
  <conditionalFormatting sqref="D65 D63">
    <cfRule type="cellIs" dxfId="41" priority="209" stopIfTrue="1" operator="equal">
      <formula>#REF!</formula>
    </cfRule>
  </conditionalFormatting>
  <conditionalFormatting sqref="D57">
    <cfRule type="cellIs" dxfId="40" priority="211" stopIfTrue="1" operator="equal">
      <formula>$D50</formula>
    </cfRule>
  </conditionalFormatting>
  <conditionalFormatting sqref="G171:G173">
    <cfRule type="cellIs" dxfId="39" priority="236" stopIfTrue="1" operator="equal">
      <formula>$G160</formula>
    </cfRule>
  </conditionalFormatting>
  <conditionalFormatting sqref="G142">
    <cfRule type="cellIs" dxfId="38" priority="238" stopIfTrue="1" operator="equal">
      <formula>$G135</formula>
    </cfRule>
  </conditionalFormatting>
  <conditionalFormatting sqref="G168:G169 D76:D77">
    <cfRule type="cellIs" dxfId="37" priority="251" stopIfTrue="1" operator="equal">
      <formula>#REF!</formula>
    </cfRule>
  </conditionalFormatting>
  <conditionalFormatting sqref="G152">
    <cfRule type="cellIs" dxfId="36" priority="21" stopIfTrue="1" operator="equal">
      <formula>$G150</formula>
    </cfRule>
  </conditionalFormatting>
  <conditionalFormatting sqref="D69:D71">
    <cfRule type="cellIs" dxfId="35" priority="298" stopIfTrue="1" operator="equal">
      <formula>$D60</formula>
    </cfRule>
  </conditionalFormatting>
  <conditionalFormatting sqref="D74:D75">
    <cfRule type="cellIs" dxfId="34" priority="299" stopIfTrue="1" operator="equal">
      <formula>#REF!</formula>
    </cfRule>
  </conditionalFormatting>
  <conditionalFormatting sqref="G168">
    <cfRule type="cellIs" dxfId="33" priority="311" stopIfTrue="1" operator="equal">
      <formula>$G160</formula>
    </cfRule>
  </conditionalFormatting>
  <conditionalFormatting sqref="D54">
    <cfRule type="cellIs" dxfId="32" priority="323" stopIfTrue="1" operator="equal">
      <formula>$D52</formula>
    </cfRule>
  </conditionalFormatting>
  <conditionalFormatting sqref="D61 D63">
    <cfRule type="cellIs" dxfId="31" priority="18" stopIfTrue="1" operator="equal">
      <formula>$D56</formula>
    </cfRule>
  </conditionalFormatting>
  <conditionalFormatting sqref="D62:D63">
    <cfRule type="cellIs" dxfId="30" priority="17" stopIfTrue="1" operator="equal">
      <formula>$D57</formula>
    </cfRule>
  </conditionalFormatting>
  <conditionalFormatting sqref="D72">
    <cfRule type="cellIs" dxfId="29" priority="334" stopIfTrue="1" operator="equal">
      <formula>#REF!</formula>
    </cfRule>
  </conditionalFormatting>
  <conditionalFormatting sqref="D73">
    <cfRule type="cellIs" dxfId="28" priority="336" stopIfTrue="1" operator="equal">
      <formula>$D62</formula>
    </cfRule>
  </conditionalFormatting>
  <conditionalFormatting sqref="D62">
    <cfRule type="cellIs" dxfId="27" priority="340" stopIfTrue="1" operator="equal">
      <formula>#REF!</formula>
    </cfRule>
  </conditionalFormatting>
  <conditionalFormatting sqref="G119 G114 G109">
    <cfRule type="cellIs" dxfId="26" priority="352" stopIfTrue="1" operator="equal">
      <formula>#REF!</formula>
    </cfRule>
  </conditionalFormatting>
  <conditionalFormatting sqref="G117">
    <cfRule type="cellIs" dxfId="25" priority="384" stopIfTrue="1" operator="equal">
      <formula>#REF!</formula>
    </cfRule>
  </conditionalFormatting>
  <conditionalFormatting sqref="G171 G161 G132">
    <cfRule type="cellIs" dxfId="24" priority="413" stopIfTrue="1" operator="equal">
      <formula>#REF!</formula>
    </cfRule>
  </conditionalFormatting>
  <conditionalFormatting sqref="G145">
    <cfRule type="cellIs" dxfId="23" priority="415" stopIfTrue="1" operator="equal">
      <formula>#REF!</formula>
    </cfRule>
  </conditionalFormatting>
  <conditionalFormatting sqref="G139:G144">
    <cfRule type="cellIs" dxfId="22" priority="416" stopIfTrue="1" operator="equal">
      <formula>#REF!</formula>
    </cfRule>
  </conditionalFormatting>
  <conditionalFormatting sqref="G170 G166:G167">
    <cfRule type="cellIs" dxfId="21" priority="430" stopIfTrue="1" operator="equal">
      <formula>#REF!</formula>
    </cfRule>
  </conditionalFormatting>
  <conditionalFormatting sqref="G154">
    <cfRule type="cellIs" dxfId="20" priority="13" stopIfTrue="1" operator="equal">
      <formula>$G149</formula>
    </cfRule>
  </conditionalFormatting>
  <conditionalFormatting sqref="G154">
    <cfRule type="cellIs" dxfId="19" priority="14" stopIfTrue="1" operator="equal">
      <formula>$G139</formula>
    </cfRule>
  </conditionalFormatting>
  <conditionalFormatting sqref="G136">
    <cfRule type="cellIs" dxfId="18" priority="12" stopIfTrue="1" operator="equal">
      <formula>$G134</formula>
    </cfRule>
  </conditionalFormatting>
  <conditionalFormatting sqref="G152:L152">
    <cfRule type="cellIs" dxfId="17" priority="11" stopIfTrue="1" operator="equal">
      <formula>$G150</formula>
    </cfRule>
  </conditionalFormatting>
  <conditionalFormatting sqref="G152">
    <cfRule type="cellIs" dxfId="16" priority="10" stopIfTrue="1" operator="equal">
      <formula>$G149</formula>
    </cfRule>
  </conditionalFormatting>
  <conditionalFormatting sqref="G153:G154 G166:G169 G112:G113 G118">
    <cfRule type="cellIs" dxfId="15" priority="440" stopIfTrue="1" operator="equal">
      <formula>$G108</formula>
    </cfRule>
  </conditionalFormatting>
  <conditionalFormatting sqref="G168 G155">
    <cfRule type="cellIs" dxfId="14" priority="446" stopIfTrue="1" operator="equal">
      <formula>#REF!</formula>
    </cfRule>
  </conditionalFormatting>
  <conditionalFormatting sqref="G173">
    <cfRule type="cellIs" dxfId="13" priority="465" stopIfTrue="1" operator="equal">
      <formula>#REF!</formula>
    </cfRule>
  </conditionalFormatting>
  <conditionalFormatting sqref="G173">
    <cfRule type="cellIs" dxfId="12" priority="485" stopIfTrue="1" operator="equal">
      <formula>#REF!</formula>
    </cfRule>
  </conditionalFormatting>
  <conditionalFormatting sqref="G124:G128">
    <cfRule type="cellIs" dxfId="11" priority="495" stopIfTrue="1" operator="equal">
      <formula>#REF!</formula>
    </cfRule>
  </conditionalFormatting>
  <conditionalFormatting sqref="G141">
    <cfRule type="cellIs" dxfId="10" priority="8" stopIfTrue="1" operator="equal">
      <formula>#REF!</formula>
    </cfRule>
  </conditionalFormatting>
  <conditionalFormatting sqref="G141">
    <cfRule type="cellIs" dxfId="9" priority="7" stopIfTrue="1" operator="equal">
      <formula>$G127</formula>
    </cfRule>
  </conditionalFormatting>
  <conditionalFormatting sqref="G141">
    <cfRule type="cellIs" dxfId="8" priority="6" stopIfTrue="1" operator="equal">
      <formula>$G135</formula>
    </cfRule>
  </conditionalFormatting>
  <conditionalFormatting sqref="G144:L144">
    <cfRule type="cellIs" dxfId="7" priority="5" stopIfTrue="1" operator="equal">
      <formula>$G143</formula>
    </cfRule>
  </conditionalFormatting>
  <conditionalFormatting sqref="G144">
    <cfRule type="cellIs" dxfId="6" priority="4" stopIfTrue="1" operator="equal">
      <formula>$G141</formula>
    </cfRule>
  </conditionalFormatting>
  <conditionalFormatting sqref="G144">
    <cfRule type="cellIs" dxfId="5" priority="3" stopIfTrue="1" operator="equal">
      <formula>#REF!</formula>
    </cfRule>
  </conditionalFormatting>
  <conditionalFormatting sqref="G144 G117:G118">
    <cfRule type="cellIs" dxfId="4" priority="2" stopIfTrue="1" operator="equal">
      <formula>$G105</formula>
    </cfRule>
  </conditionalFormatting>
  <conditionalFormatting sqref="G144">
    <cfRule type="cellIs" dxfId="3" priority="1" stopIfTrue="1" operator="equal">
      <formula>$G140</formula>
    </cfRule>
  </conditionalFormatting>
  <conditionalFormatting sqref="G120:G121 H120:L120">
    <cfRule type="cellIs" dxfId="2" priority="504" stopIfTrue="1" operator="equal">
      <formula>$G107</formula>
    </cfRule>
  </conditionalFormatting>
  <conditionalFormatting sqref="H117:L117">
    <cfRule type="cellIs" dxfId="1" priority="514" stopIfTrue="1" operator="equal">
      <formula>$G105</formula>
    </cfRule>
  </conditionalFormatting>
  <conditionalFormatting sqref="G111">
    <cfRule type="cellIs" dxfId="0" priority="515" stopIfTrue="1" operator="equal">
      <formula>#REF!</formula>
    </cfRule>
  </conditionalFormatting>
  <pageMargins left="0.19685039370078741" right="0.19685039370078741" top="0.19685039370078741" bottom="0.19685039370078741" header="0" footer="0"/>
  <pageSetup paperSize="9" scale="78" fitToHeight="500" orientation="landscape" r:id="rId1"/>
  <headerFooter alignWithMargins="0"/>
  <rowBreaks count="5" manualBreakCount="5">
    <brk id="35" max="64" man="1"/>
    <brk id="79" max="64" man="1"/>
    <brk id="107" max="64" man="1"/>
    <brk id="126" max="64" man="1"/>
    <brk id="154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КПК1417670</vt:lpstr>
      <vt:lpstr>КПК1417670!Область_друку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2022-04-26T10:32:17Z</cp:lastPrinted>
  <dcterms:created xsi:type="dcterms:W3CDTF">2016-08-15T09:54:21Z</dcterms:created>
  <dcterms:modified xsi:type="dcterms:W3CDTF">2022-05-03T04:53:37Z</dcterms:modified>
</cp:coreProperties>
</file>