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107\"/>
    </mc:Choice>
  </mc:AlternateContent>
  <bookViews>
    <workbookView xWindow="0" yWindow="0" windowWidth="28800" windowHeight="12435"/>
  </bookViews>
  <sheets>
    <sheet name="КПК1417670" sheetId="2" r:id="rId1"/>
  </sheets>
  <definedNames>
    <definedName name="_xlnm.Print_Area" localSheetId="0">КПК1417670!$A$1:$BM$184</definedName>
  </definedNames>
  <calcPr calcId="152511"/>
</workbook>
</file>

<file path=xl/calcChain.xml><?xml version="1.0" encoding="utf-8"?>
<calcChain xmlns="http://schemas.openxmlformats.org/spreadsheetml/2006/main">
  <c r="AW119" i="2" l="1"/>
  <c r="AW107" i="2"/>
  <c r="AK67" i="2"/>
  <c r="AW110" i="2"/>
  <c r="BE119" i="2"/>
  <c r="BE115" i="2"/>
  <c r="AW111" i="2"/>
  <c r="BE111" i="2"/>
  <c r="AS68" i="2"/>
  <c r="A182" i="2"/>
  <c r="AW122" i="2"/>
  <c r="BE122" i="2"/>
  <c r="AW124" i="2"/>
  <c r="BE124" i="2"/>
  <c r="AW139" i="2"/>
  <c r="BE139" i="2"/>
  <c r="AW126" i="2"/>
  <c r="BE126" i="2"/>
  <c r="AW123" i="2"/>
  <c r="BE123" i="2"/>
  <c r="AW125" i="2"/>
  <c r="BE125" i="2"/>
  <c r="AW171" i="2"/>
  <c r="BE171" i="2"/>
  <c r="AW170" i="2"/>
  <c r="BE170" i="2"/>
  <c r="AW169" i="2"/>
  <c r="BE169" i="2"/>
  <c r="AW108" i="2"/>
  <c r="BE108" i="2"/>
  <c r="AW136" i="2"/>
  <c r="AW142" i="2"/>
  <c r="BE142" i="2"/>
  <c r="AW150" i="2"/>
  <c r="BE150" i="2"/>
  <c r="AK72" i="2"/>
  <c r="AK69" i="2"/>
  <c r="AS69" i="2"/>
  <c r="AS71" i="2"/>
  <c r="AS62" i="2"/>
  <c r="AS66" i="2"/>
  <c r="AS63" i="2"/>
  <c r="AS61" i="2"/>
  <c r="AK58" i="2"/>
  <c r="AW109" i="2"/>
  <c r="BE109" i="2"/>
  <c r="AK55" i="2"/>
  <c r="AW98" i="2"/>
  <c r="BE98" i="2"/>
  <c r="AK56" i="2"/>
  <c r="AW99" i="2"/>
  <c r="BE99" i="2"/>
  <c r="AK51" i="2"/>
  <c r="AS51" i="2"/>
  <c r="BE113" i="2"/>
  <c r="BT78" i="2"/>
  <c r="AK54" i="2"/>
  <c r="AS54" i="2"/>
  <c r="BE154" i="2"/>
  <c r="AS73" i="2"/>
  <c r="AK59" i="2"/>
  <c r="AS59" i="2"/>
  <c r="AK60" i="2"/>
  <c r="AS60" i="2"/>
  <c r="AS64" i="2"/>
  <c r="AS65" i="2"/>
  <c r="AS70" i="2"/>
  <c r="AK74" i="2"/>
  <c r="AW163" i="2"/>
  <c r="AS75" i="2"/>
  <c r="AS76" i="2"/>
  <c r="AS77" i="2"/>
  <c r="AW114" i="2"/>
  <c r="BE114" i="2"/>
  <c r="AW135" i="2"/>
  <c r="AW138" i="2"/>
  <c r="BE138" i="2"/>
  <c r="AW152" i="2"/>
  <c r="BE152" i="2"/>
  <c r="BE165" i="2"/>
  <c r="AS53" i="2"/>
  <c r="AS52" i="2"/>
  <c r="AS67" i="2"/>
  <c r="AW96" i="2"/>
  <c r="BE96" i="2"/>
  <c r="AS72" i="2"/>
  <c r="AS74" i="2"/>
  <c r="AW156" i="2"/>
  <c r="BE156" i="2"/>
  <c r="AW167" i="2"/>
  <c r="BE167" i="2" s="1"/>
  <c r="AW172" i="2"/>
  <c r="BE172" i="2"/>
  <c r="AS56" i="2"/>
  <c r="AS58" i="2"/>
  <c r="AW141" i="2"/>
  <c r="BE141" i="2"/>
  <c r="AK50" i="2"/>
  <c r="AW94" i="2" s="1"/>
  <c r="BE135" i="2"/>
  <c r="BE163" i="2"/>
  <c r="AW121" i="2"/>
  <c r="BE121" i="2"/>
  <c r="AW118" i="2"/>
  <c r="BE118" i="2"/>
  <c r="BE136" i="2"/>
  <c r="AW134" i="2"/>
  <c r="AW144" i="2" s="1"/>
  <c r="BE144" i="2" s="1"/>
  <c r="AS55" i="2"/>
  <c r="AW117" i="2"/>
  <c r="BE117" i="2"/>
  <c r="AK57" i="2"/>
  <c r="BV57" i="2"/>
  <c r="AW97" i="2"/>
  <c r="BE97" i="2"/>
  <c r="BE110" i="2"/>
  <c r="AS50" i="2"/>
  <c r="AS57" i="2"/>
  <c r="AK78" i="2"/>
  <c r="AJ85" i="2" s="1"/>
  <c r="AW127" i="2"/>
  <c r="BE127" i="2" s="1"/>
  <c r="BE107" i="2"/>
  <c r="AR85" i="2" l="1"/>
  <c r="AJ87" i="2"/>
  <c r="AR87" i="2" s="1"/>
  <c r="BE94" i="2"/>
  <c r="AW101" i="2"/>
  <c r="BE101" i="2" s="1"/>
  <c r="BV50" i="2"/>
  <c r="I23" i="2"/>
  <c r="U22" i="2" s="1"/>
  <c r="BV78" i="2"/>
  <c r="BE134" i="2"/>
  <c r="AS78" i="2"/>
</calcChain>
</file>

<file path=xl/sharedStrings.xml><?xml version="1.0" encoding="utf-8"?>
<sst xmlns="http://schemas.openxmlformats.org/spreadsheetml/2006/main" count="305" uniqueCount="160">
  <si>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</si>
  <si>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</si>
  <si>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</si>
  <si>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</si>
  <si>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</si>
  <si>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</si>
  <si>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</si>
  <si>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</si>
  <si>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</si>
  <si>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</si>
  <si>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</si>
  <si>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</si>
  <si>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</si>
  <si>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</si>
  <si>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</si>
  <si>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</si>
  <si>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</si>
  <si>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</si>
  <si>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</si>
  <si>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</si>
  <si>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</si>
  <si>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</si>
  <si>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</si>
  <si>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</si>
  <si>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</si>
  <si>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</si>
  <si>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</si>
  <si>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</si>
  <si>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</si>
  <si>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</si>
  <si>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</si>
  <si>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</si>
  <si>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</si>
  <si>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</si>
  <si>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</si>
  <si>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</si>
  <si>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</si>
  <si>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</si>
  <si>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</si>
  <si>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</si>
  <si>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</si>
  <si>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</si>
  <si>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</si>
  <si>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</si>
  <si>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</si>
  <si>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</si>
  <si>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</si>
  <si>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</si>
  <si>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</si>
  <si>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</si>
  <si>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</si>
  <si>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</si>
  <si>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</si>
  <si>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</si>
  <si>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</si>
  <si>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</si>
  <si>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</si>
  <si>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</si>
  <si>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</si>
  <si>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</si>
  <si>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</si>
  <si>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</si>
  <si>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</si>
  <si>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</si>
  <si>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</si>
  <si>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</si>
  <si>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</si>
  <si>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</si>
  <si>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</si>
  <si>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</si>
  <si>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</si>
  <si>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</si>
  <si>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</si>
  <si>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</si>
  <si>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</si>
  <si>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</si>
  <si>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</si>
  <si>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</si>
  <si>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</si>
  <si>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</si>
  <si>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</si>
  <si>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</si>
  <si>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</si>
  <si>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</si>
  <si>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</si>
  <si>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</si>
  <si>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</si>
  <si>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</si>
  <si>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</si>
  <si>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комунального підприємства  "Парки і сквери міста Хмельницького"</t>
  </si>
  <si>
    <t>Внески до статутного капіталу міського комунального підприємства  "Хмельницьктеплокомуненерго"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</si>
  <si>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</si>
  <si>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</si>
  <si>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 xml:space="preserve">продукту </t>
  </si>
  <si>
    <t>комерційна пропозиція</t>
  </si>
  <si>
    <t>техніко-економічне обгрунтування</t>
  </si>
  <si>
    <t>обсяг видатків, в т.ч.: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</si>
  <si>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</si>
  <si>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</si>
  <si>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</si>
  <si>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</si>
  <si>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</si>
  <si>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</si>
  <si>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</si>
  <si>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</si>
  <si>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</si>
  <si>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на будівництво зовнішніх мереж водопроводу в с. Шаровечка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</si>
  <si>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</si>
  <si>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</si>
  <si>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 "Реконструкція "Винос газопроводу високого тиску з тіла полігону
твердих побутових відходів м.Хмельницького" (коригування)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</si>
  <si>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</si>
  <si>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</si>
  <si>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Внески до статутного капіталу ХКП "Спецкомунтранс" (розробка проєкту на будівництво центру управління відходами)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</si>
  <si>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</si>
  <si>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витрати спрямовані на будівництво нежитлового приміщення</t>
  </si>
  <si>
    <t>обсяг видатків на виконання робіт по виносу газопроводу високого тиску з тіла полігону ТПВ, розробка проєкту на нове будівництво самопливного каналізаційного колектора, розробка проєкту на будівництво центру управління відходами, будівництво нежитлового приміщення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</si>
  <si>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</si>
  <si>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витрати спрямовані на виконання робіт по виносу газопроводу високого тиску з тіла полігону ТПВ з метою запобігання виникнення надзвичайної екологічної ситуації</t>
  </si>
  <si>
    <t>витрати спрямовані на розробку проєкту на будівництво центру управління відходами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</si>
  <si>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</si>
  <si>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</si>
  <si>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 xml:space="preserve">Внески до статутного капіталу МКП "Хмельницькводоканал" (Будівництво ділянки водопроводу діаметром 315 мм по вул. К. Степанкова в м. Хмельницький ) </t>
  </si>
  <si>
    <t xml:space="preserve">Внески до статутного капіталу МКП "Хмельницькводоканал" (Реконструкція ділянки водопроводу діаметром 500 мм по вул. Тернопільська в м. Хмельницький) 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</si>
  <si>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Кам'янецька, 134/1Д в м. Хмельницький)</t>
  </si>
  <si>
    <t>обсяг видатків на виконання робіт з будівництва та  реконструкції мереж водопостачання та водовідведення,  ділянки водопроводу, реконструкція напірного каналізаційного колектора</t>
  </si>
  <si>
    <t>обсяг видатків на придбання насосних агрегатів</t>
  </si>
  <si>
    <t>обсяг видатків на придбання причепної машини для пересіювання піску</t>
  </si>
  <si>
    <t>Завдання 3. Поповнення статутного капіталу для функціонування комунального підприємства  "Парки і сквери міста Хмельницького"</t>
  </si>
  <si>
    <t xml:space="preserve">Завдання 4. Поповнення статутного капіталу для функціонування комунального підприємства по будівництву, ремонту та експлуатації доріг </t>
  </si>
  <si>
    <t>Завдання 5.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</si>
  <si>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комунального підприємства  "Парки і сквери міста Хмельницького" (Придбання причепної машини для пересіювання піску)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</si>
  <si>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</si>
  <si>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</si>
  <si>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>Завдання 5. Поповнення статутного капіталу для функціонування  міського комунального підприємства  "Хмельницьктеплокомуненерго"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</si>
  <si>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</si>
  <si>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</si>
  <si>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</si>
  <si>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</si>
  <si>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</si>
  <si>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</si>
  <si>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</si>
  <si>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</si>
  <si>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</si>
  <si>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</si>
  <si>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</si>
  <si>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нове будівництво зовнішніх мереж водопроводу в  с. Шаровечка Хмельницького району, Хмельницької області (ІІ черга) до зведеного кошторису </t>
  </si>
  <si>
    <t xml:space="preserve">Внески до статутного капіталу МКП "Хмельницькводоканал" (Будівництво вуличних мереж водопостачання на вул. Амосова) 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</si>
  <si>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</si>
  <si>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</si>
  <si>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</si>
  <si>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 xml:space="preserve">відсоток передбачених коштів на реконструкцію напірного каналізаційного колектора діаметром 225 мм від КНС-22, вул. Кам'янецька, 134/1Д в м. Хмельницький до зведеного кошторису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</si>
  <si>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</si>
  <si>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(Придбання екскаватора)</t>
  </si>
  <si>
    <t>обсяг видаткв на придбання екскаватора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</si>
  <si>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</si>
  <si>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</si>
  <si>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</si>
  <si>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році", рішення виконавчого комітету Хмельницької міської ради від 09.06.2022 № 361 "Про внесення змін до бюджету Хмельницької міської територіальної громади на 2022 рік"</t>
  </si>
  <si>
    <t>Заступник начальника управління комунальної інфраструктури - начальник відділу інженерних мереж та комунікацій</t>
  </si>
  <si>
    <t>В. ГУРСЬКИЙ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</si>
</sst>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/>
    <xf numFmtId="4" fontId="22" fillId="0" borderId="0" xfId="0" applyNumberFormat="1" applyFont="1"/>
    <xf numFmtId="4" fontId="23" fillId="0" borderId="0" xfId="0" applyNumberFormat="1" applyFont="1"/>
    <xf numFmtId="0" fontId="23" fillId="0" borderId="0" xfId="0" applyFont="1"/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1 2 3 2" xfId="1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4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3" t="s">
        <v>23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77" ht="15.95" customHeight="1" x14ac:dyDescent="0.2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5" customHeight="1" x14ac:dyDescent="0.2">
      <c r="AO3" s="138" t="s">
        <v>87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32.1" customHeight="1" x14ac:dyDescent="0.25">
      <c r="AO4" s="136" t="s">
        <v>71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x14ac:dyDescent="0.2">
      <c r="AO5" s="137" t="s">
        <v>11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7.5" customHeight="1" x14ac:dyDescent="0.2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1:77" ht="12.75" customHeight="1" x14ac:dyDescent="0.2">
      <c r="AO7" s="98">
        <v>44739</v>
      </c>
      <c r="AP7" s="99"/>
      <c r="AQ7" s="99"/>
      <c r="AR7" s="99"/>
      <c r="AS7" s="99"/>
      <c r="AT7" s="99"/>
      <c r="AU7" s="99"/>
      <c r="AV7" s="1" t="s">
        <v>50</v>
      </c>
      <c r="AW7" s="108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00" t="s">
        <v>12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108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01">
        <v>1400000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48"/>
      <c r="N13" s="109" t="s">
        <v>71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49"/>
      <c r="AU13" s="101" t="s">
        <v>62</v>
      </c>
      <c r="AV13" s="102"/>
      <c r="AW13" s="102"/>
      <c r="AX13" s="102"/>
      <c r="AY13" s="102"/>
      <c r="AZ13" s="102"/>
      <c r="BA13" s="102"/>
      <c r="BB13" s="102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03" t="s">
        <v>43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44"/>
      <c r="N14" s="104" t="s">
        <v>49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44"/>
      <c r="AU14" s="103" t="s">
        <v>42</v>
      </c>
      <c r="AV14" s="103"/>
      <c r="AW14" s="103"/>
      <c r="AX14" s="103"/>
      <c r="AY14" s="103"/>
      <c r="AZ14" s="103"/>
      <c r="BA14" s="103"/>
      <c r="BB14" s="10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01">
        <v>1410000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48"/>
      <c r="N16" s="109" t="s">
        <v>71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49"/>
      <c r="AU16" s="101" t="s">
        <v>62</v>
      </c>
      <c r="AV16" s="102"/>
      <c r="AW16" s="102"/>
      <c r="AX16" s="102"/>
      <c r="AY16" s="102"/>
      <c r="AZ16" s="102"/>
      <c r="BA16" s="102"/>
      <c r="BB16" s="102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03" t="s">
        <v>43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44"/>
      <c r="N17" s="104" t="s">
        <v>48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44"/>
      <c r="AU17" s="103" t="s">
        <v>42</v>
      </c>
      <c r="AV17" s="103"/>
      <c r="AW17" s="103"/>
      <c r="AX17" s="103"/>
      <c r="AY17" s="103"/>
      <c r="AZ17" s="103"/>
      <c r="BA17" s="103"/>
      <c r="BB17" s="103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01">
        <v>1417670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39"/>
      <c r="N19" s="101" t="s">
        <v>65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38"/>
      <c r="AA19" s="101" t="s">
        <v>66</v>
      </c>
      <c r="AB19" s="102"/>
      <c r="AC19" s="102"/>
      <c r="AD19" s="102"/>
      <c r="AE19" s="102"/>
      <c r="AF19" s="102"/>
      <c r="AG19" s="102"/>
      <c r="AH19" s="102"/>
      <c r="AI19" s="102"/>
      <c r="AJ19" s="38"/>
      <c r="AK19" s="102" t="s">
        <v>64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38"/>
      <c r="BE19" s="101" t="s">
        <v>63</v>
      </c>
      <c r="BF19" s="102"/>
      <c r="BG19" s="102"/>
      <c r="BH19" s="102"/>
      <c r="BI19" s="102"/>
      <c r="BJ19" s="102"/>
      <c r="BK19" s="102"/>
      <c r="BL19" s="102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03" t="s">
        <v>43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45"/>
      <c r="N20" s="103" t="s">
        <v>44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46"/>
      <c r="AA20" s="110" t="s">
        <v>45</v>
      </c>
      <c r="AB20" s="110"/>
      <c r="AC20" s="110"/>
      <c r="AD20" s="110"/>
      <c r="AE20" s="110"/>
      <c r="AF20" s="110"/>
      <c r="AG20" s="110"/>
      <c r="AH20" s="110"/>
      <c r="AI20" s="110"/>
      <c r="AJ20" s="46"/>
      <c r="AK20" s="125" t="s">
        <v>46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6"/>
      <c r="BE20" s="103" t="s">
        <v>47</v>
      </c>
      <c r="BF20" s="103"/>
      <c r="BG20" s="103"/>
      <c r="BH20" s="103"/>
      <c r="BI20" s="103"/>
      <c r="BJ20" s="103"/>
      <c r="BK20" s="103"/>
      <c r="BL20" s="10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41" t="s">
        <v>37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9">
        <f>AS22+I23</f>
        <v>10845000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40" t="s">
        <v>38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39">
        <v>0</v>
      </c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24" t="s">
        <v>14</v>
      </c>
      <c r="BE22" s="124"/>
      <c r="BF22" s="124"/>
      <c r="BG22" s="124"/>
      <c r="BH22" s="124"/>
      <c r="BI22" s="124"/>
      <c r="BJ22" s="124"/>
      <c r="BK22" s="124"/>
      <c r="BL22" s="124"/>
    </row>
    <row r="23" spans="1:79" ht="24.95" customHeight="1" x14ac:dyDescent="0.2">
      <c r="A23" s="124" t="s">
        <v>13</v>
      </c>
      <c r="B23" s="124"/>
      <c r="C23" s="124"/>
      <c r="D23" s="124"/>
      <c r="E23" s="124"/>
      <c r="F23" s="124"/>
      <c r="G23" s="124"/>
      <c r="H23" s="124"/>
      <c r="I23" s="139">
        <f>AK78</f>
        <v>10845000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24" t="s">
        <v>15</v>
      </c>
      <c r="U23" s="124"/>
      <c r="V23" s="124"/>
      <c r="W23" s="12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34" t="s">
        <v>25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97.5" customHeight="1" x14ac:dyDescent="0.2">
      <c r="A26" s="123" t="s">
        <v>157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24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</row>
    <row r="29" spans="1:79" ht="23.25" customHeight="1" x14ac:dyDescent="0.2">
      <c r="A29" s="61" t="s">
        <v>19</v>
      </c>
      <c r="B29" s="61"/>
      <c r="C29" s="61"/>
      <c r="D29" s="61"/>
      <c r="E29" s="61"/>
      <c r="F29" s="61"/>
      <c r="G29" s="63" t="s">
        <v>28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8" customHeight="1" x14ac:dyDescent="0.2">
      <c r="A30" s="61">
        <v>1</v>
      </c>
      <c r="B30" s="61"/>
      <c r="C30" s="61"/>
      <c r="D30" s="61"/>
      <c r="E30" s="61"/>
      <c r="F30" s="61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" customHeight="1" x14ac:dyDescent="0.2">
      <c r="A31" s="61">
        <v>1</v>
      </c>
      <c r="B31" s="61"/>
      <c r="C31" s="61"/>
      <c r="D31" s="61"/>
      <c r="E31" s="61"/>
      <c r="F31" s="61"/>
      <c r="G31" s="67" t="s">
        <v>51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24" t="s">
        <v>26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79" ht="18.75" customHeight="1" x14ac:dyDescent="0.2">
      <c r="A34" s="132" t="s">
        <v>59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24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ht="18" customHeight="1" x14ac:dyDescent="0.2">
      <c r="A37" s="61" t="s">
        <v>19</v>
      </c>
      <c r="B37" s="61"/>
      <c r="C37" s="61"/>
      <c r="D37" s="61"/>
      <c r="E37" s="61"/>
      <c r="F37" s="61"/>
      <c r="G37" s="63" t="s">
        <v>16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8" customHeight="1" x14ac:dyDescent="0.2">
      <c r="A38" s="61">
        <v>1</v>
      </c>
      <c r="B38" s="61"/>
      <c r="C38" s="61"/>
      <c r="D38" s="61"/>
      <c r="E38" s="61"/>
      <c r="F38" s="61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8" customHeight="1" x14ac:dyDescent="0.2">
      <c r="A39" s="61">
        <v>1</v>
      </c>
      <c r="B39" s="61"/>
      <c r="C39" s="61"/>
      <c r="D39" s="61"/>
      <c r="E39" s="61"/>
      <c r="F39" s="61"/>
      <c r="G39" s="120" t="s">
        <v>80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  <c r="CA39" s="1" t="s">
        <v>6</v>
      </c>
    </row>
    <row r="40" spans="1:79" ht="18" customHeight="1" x14ac:dyDescent="0.2">
      <c r="A40" s="61">
        <v>2</v>
      </c>
      <c r="B40" s="61"/>
      <c r="C40" s="61"/>
      <c r="D40" s="61"/>
      <c r="E40" s="61"/>
      <c r="F40" s="61"/>
      <c r="G40" s="120" t="s">
        <v>81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1" spans="1:79" ht="18" customHeight="1" x14ac:dyDescent="0.2">
      <c r="A41" s="61">
        <v>3</v>
      </c>
      <c r="B41" s="61"/>
      <c r="C41" s="61"/>
      <c r="D41" s="61"/>
      <c r="E41" s="61"/>
      <c r="F41" s="61"/>
      <c r="G41" s="120" t="s">
        <v>127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79" ht="18" customHeight="1" x14ac:dyDescent="0.2">
      <c r="A42" s="61">
        <v>4</v>
      </c>
      <c r="B42" s="61"/>
      <c r="C42" s="61"/>
      <c r="D42" s="61"/>
      <c r="E42" s="61"/>
      <c r="F42" s="61"/>
      <c r="G42" s="120" t="s">
        <v>128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2"/>
    </row>
    <row r="43" spans="1:79" ht="18" customHeight="1" x14ac:dyDescent="0.2">
      <c r="A43" s="61">
        <v>5</v>
      </c>
      <c r="B43" s="61"/>
      <c r="C43" s="61"/>
      <c r="D43" s="61"/>
      <c r="E43" s="61"/>
      <c r="F43" s="61"/>
      <c r="G43" s="120" t="s">
        <v>129</v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79" ht="15.7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79" ht="15.75" customHeight="1" x14ac:dyDescent="0.2">
      <c r="A45" s="124" t="s">
        <v>29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43" t="s">
        <v>76</v>
      </c>
      <c r="AT46" s="143"/>
      <c r="AU46" s="143"/>
      <c r="AV46" s="143"/>
      <c r="AW46" s="143"/>
      <c r="AX46" s="143"/>
      <c r="AY46" s="143"/>
      <c r="AZ46" s="143"/>
      <c r="BA46" s="17"/>
      <c r="BB46" s="17"/>
      <c r="BC46" s="17"/>
      <c r="BD46" s="17"/>
      <c r="BE46" s="17"/>
      <c r="BF46" s="17"/>
      <c r="BG46" s="17"/>
      <c r="BH46" s="17"/>
      <c r="BI46" s="4"/>
      <c r="BJ46" s="4"/>
      <c r="BK46" s="4"/>
      <c r="BL46" s="4"/>
    </row>
    <row r="47" spans="1:79" ht="15.95" customHeight="1" x14ac:dyDescent="0.2">
      <c r="A47" s="61" t="s">
        <v>19</v>
      </c>
      <c r="B47" s="61"/>
      <c r="C47" s="61"/>
      <c r="D47" s="126" t="s">
        <v>17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61" t="s">
        <v>20</v>
      </c>
      <c r="AD47" s="61"/>
      <c r="AE47" s="61"/>
      <c r="AF47" s="61"/>
      <c r="AG47" s="61"/>
      <c r="AH47" s="61"/>
      <c r="AI47" s="61"/>
      <c r="AJ47" s="61"/>
      <c r="AK47" s="61" t="s">
        <v>21</v>
      </c>
      <c r="AL47" s="61"/>
      <c r="AM47" s="61"/>
      <c r="AN47" s="61"/>
      <c r="AO47" s="61"/>
      <c r="AP47" s="61"/>
      <c r="AQ47" s="61"/>
      <c r="AR47" s="61"/>
      <c r="AS47" s="61" t="s">
        <v>18</v>
      </c>
      <c r="AT47" s="61"/>
      <c r="AU47" s="61"/>
      <c r="AV47" s="61"/>
      <c r="AW47" s="61"/>
      <c r="AX47" s="61"/>
      <c r="AY47" s="61"/>
      <c r="AZ47" s="61"/>
      <c r="BA47" s="15"/>
      <c r="BB47" s="15"/>
      <c r="BC47" s="15"/>
      <c r="BD47" s="15"/>
      <c r="BE47" s="15"/>
      <c r="BF47" s="15"/>
      <c r="BG47" s="15"/>
      <c r="BH47" s="15"/>
    </row>
    <row r="48" spans="1:79" ht="16.5" customHeight="1" x14ac:dyDescent="0.2">
      <c r="A48" s="61"/>
      <c r="B48" s="61"/>
      <c r="C48" s="61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5"/>
      <c r="BB48" s="15"/>
      <c r="BC48" s="15"/>
      <c r="BD48" s="15"/>
      <c r="BE48" s="15"/>
      <c r="BF48" s="15"/>
      <c r="BG48" s="15"/>
      <c r="BH48" s="15"/>
    </row>
    <row r="49" spans="1:79" ht="15.75" x14ac:dyDescent="0.2">
      <c r="A49" s="61">
        <v>1</v>
      </c>
      <c r="B49" s="61"/>
      <c r="C49" s="61"/>
      <c r="D49" s="63">
        <v>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5"/>
      <c r="BB49" s="15"/>
      <c r="BC49" s="15"/>
      <c r="BD49" s="15"/>
      <c r="BE49" s="15"/>
      <c r="BF49" s="15"/>
      <c r="BG49" s="15"/>
      <c r="BH49" s="15"/>
    </row>
    <row r="50" spans="1:79" ht="34.5" customHeight="1" x14ac:dyDescent="0.2">
      <c r="A50" s="66">
        <v>1</v>
      </c>
      <c r="B50" s="66"/>
      <c r="C50" s="66"/>
      <c r="D50" s="117" t="s">
        <v>52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62"/>
      <c r="AD50" s="62"/>
      <c r="AE50" s="62"/>
      <c r="AF50" s="62"/>
      <c r="AG50" s="62"/>
      <c r="AH50" s="62"/>
      <c r="AI50" s="62"/>
      <c r="AJ50" s="62"/>
      <c r="AK50" s="62">
        <f>SUM(AK51:AR56)</f>
        <v>1910000</v>
      </c>
      <c r="AL50" s="62"/>
      <c r="AM50" s="62"/>
      <c r="AN50" s="62"/>
      <c r="AO50" s="62"/>
      <c r="AP50" s="62"/>
      <c r="AQ50" s="62"/>
      <c r="AR50" s="62"/>
      <c r="AS50" s="62">
        <f t="shared" ref="AS50:AS55" si="0">AC50+AK50</f>
        <v>1910000</v>
      </c>
      <c r="AT50" s="62"/>
      <c r="AU50" s="62"/>
      <c r="AV50" s="62"/>
      <c r="AW50" s="62"/>
      <c r="AX50" s="62"/>
      <c r="AY50" s="62"/>
      <c r="AZ50" s="62"/>
      <c r="BA50" s="16"/>
      <c r="BB50" s="16"/>
      <c r="BC50" s="16"/>
      <c r="BD50" s="16"/>
      <c r="BE50" s="16"/>
      <c r="BF50" s="16"/>
      <c r="BG50" s="16"/>
      <c r="BH50" s="16"/>
      <c r="BT50" s="53">
        <v>4708783</v>
      </c>
      <c r="BU50" s="53"/>
      <c r="BV50" s="54">
        <f>AK50-BT50</f>
        <v>-2798783</v>
      </c>
      <c r="BW50" s="53"/>
      <c r="BX50" s="53"/>
      <c r="BY50" s="53"/>
      <c r="BZ50" s="53"/>
      <c r="CA50" s="1" t="s">
        <v>7</v>
      </c>
    </row>
    <row r="51" spans="1:79" ht="52.5" customHeight="1" x14ac:dyDescent="0.2">
      <c r="A51" s="63"/>
      <c r="B51" s="64"/>
      <c r="C51" s="65"/>
      <c r="D51" s="87" t="s">
        <v>109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0"/>
      <c r="AD51" s="71"/>
      <c r="AE51" s="71"/>
      <c r="AF51" s="71"/>
      <c r="AG51" s="71"/>
      <c r="AH51" s="71"/>
      <c r="AI51" s="71"/>
      <c r="AJ51" s="72"/>
      <c r="AK51" s="70">
        <f>100000</f>
        <v>100000</v>
      </c>
      <c r="AL51" s="71"/>
      <c r="AM51" s="71"/>
      <c r="AN51" s="71"/>
      <c r="AO51" s="71"/>
      <c r="AP51" s="71"/>
      <c r="AQ51" s="71"/>
      <c r="AR51" s="72"/>
      <c r="AS51" s="73">
        <f t="shared" si="0"/>
        <v>100000</v>
      </c>
      <c r="AT51" s="73"/>
      <c r="AU51" s="73"/>
      <c r="AV51" s="73"/>
      <c r="AW51" s="73"/>
      <c r="AX51" s="73"/>
      <c r="AY51" s="73"/>
      <c r="AZ51" s="73"/>
      <c r="BA51" s="16"/>
      <c r="BB51" s="16"/>
      <c r="BC51" s="16"/>
      <c r="BD51" s="16"/>
      <c r="BE51" s="16"/>
      <c r="BF51" s="16"/>
      <c r="BG51" s="16"/>
      <c r="BH51" s="16"/>
      <c r="BT51" s="53"/>
      <c r="BU51" s="53"/>
      <c r="BV51" s="53"/>
      <c r="BW51" s="53"/>
      <c r="BX51" s="53"/>
      <c r="BY51" s="53"/>
      <c r="BZ51" s="53"/>
    </row>
    <row r="52" spans="1:79" ht="71.25" customHeight="1" x14ac:dyDescent="0.2">
      <c r="A52" s="63"/>
      <c r="B52" s="64"/>
      <c r="C52" s="65"/>
      <c r="D52" s="87" t="s">
        <v>116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70"/>
      <c r="AD52" s="71"/>
      <c r="AE52" s="71"/>
      <c r="AF52" s="71"/>
      <c r="AG52" s="71"/>
      <c r="AH52" s="71"/>
      <c r="AI52" s="71"/>
      <c r="AJ52" s="72"/>
      <c r="AK52" s="70">
        <v>100000</v>
      </c>
      <c r="AL52" s="71"/>
      <c r="AM52" s="71"/>
      <c r="AN52" s="71"/>
      <c r="AO52" s="71"/>
      <c r="AP52" s="71"/>
      <c r="AQ52" s="71"/>
      <c r="AR52" s="72"/>
      <c r="AS52" s="73">
        <f>AC52+AK52</f>
        <v>100000</v>
      </c>
      <c r="AT52" s="73"/>
      <c r="AU52" s="73"/>
      <c r="AV52" s="73"/>
      <c r="AW52" s="73"/>
      <c r="AX52" s="73"/>
      <c r="AY52" s="73"/>
      <c r="AZ52" s="73"/>
      <c r="BA52" s="16"/>
      <c r="BB52" s="16"/>
      <c r="BC52" s="16"/>
      <c r="BD52" s="16"/>
      <c r="BE52" s="16"/>
      <c r="BF52" s="16"/>
      <c r="BG52" s="16"/>
      <c r="BH52" s="16"/>
      <c r="BT52" s="53"/>
      <c r="BU52" s="53"/>
      <c r="BV52" s="53"/>
      <c r="BW52" s="53"/>
      <c r="BX52" s="53"/>
      <c r="BY52" s="53"/>
      <c r="BZ52" s="53"/>
    </row>
    <row r="53" spans="1:79" ht="49.5" customHeight="1" x14ac:dyDescent="0.2">
      <c r="A53" s="63"/>
      <c r="B53" s="64"/>
      <c r="C53" s="65"/>
      <c r="D53" s="87" t="s">
        <v>111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70"/>
      <c r="AD53" s="71"/>
      <c r="AE53" s="71"/>
      <c r="AF53" s="71"/>
      <c r="AG53" s="71"/>
      <c r="AH53" s="71"/>
      <c r="AI53" s="71"/>
      <c r="AJ53" s="72"/>
      <c r="AK53" s="70">
        <v>10000</v>
      </c>
      <c r="AL53" s="71"/>
      <c r="AM53" s="71"/>
      <c r="AN53" s="71"/>
      <c r="AO53" s="71"/>
      <c r="AP53" s="71"/>
      <c r="AQ53" s="71"/>
      <c r="AR53" s="72"/>
      <c r="AS53" s="73">
        <f t="shared" si="0"/>
        <v>10000</v>
      </c>
      <c r="AT53" s="73"/>
      <c r="AU53" s="73"/>
      <c r="AV53" s="73"/>
      <c r="AW53" s="73"/>
      <c r="AX53" s="73"/>
      <c r="AY53" s="73"/>
      <c r="AZ53" s="73"/>
      <c r="BA53" s="16"/>
      <c r="BB53" s="16"/>
      <c r="BC53" s="16"/>
      <c r="BD53" s="16"/>
      <c r="BE53" s="16"/>
      <c r="BF53" s="16"/>
      <c r="BG53" s="16"/>
      <c r="BH53" s="16"/>
      <c r="BT53" s="53"/>
      <c r="BU53" s="53"/>
      <c r="BV53" s="53"/>
      <c r="BW53" s="53"/>
      <c r="BX53" s="53"/>
      <c r="BY53" s="53"/>
      <c r="BZ53" s="53"/>
    </row>
    <row r="54" spans="1:79" ht="34.5" hidden="1" customHeight="1" x14ac:dyDescent="0.2">
      <c r="A54" s="63"/>
      <c r="B54" s="64"/>
      <c r="C54" s="65"/>
      <c r="D54" s="87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70"/>
      <c r="AD54" s="71"/>
      <c r="AE54" s="71"/>
      <c r="AF54" s="71"/>
      <c r="AG54" s="71"/>
      <c r="AH54" s="71"/>
      <c r="AI54" s="71"/>
      <c r="AJ54" s="72"/>
      <c r="AK54" s="70">
        <f>50000-50000</f>
        <v>0</v>
      </c>
      <c r="AL54" s="71"/>
      <c r="AM54" s="71"/>
      <c r="AN54" s="71"/>
      <c r="AO54" s="71"/>
      <c r="AP54" s="71"/>
      <c r="AQ54" s="71"/>
      <c r="AR54" s="72"/>
      <c r="AS54" s="73">
        <f t="shared" si="0"/>
        <v>0</v>
      </c>
      <c r="AT54" s="73"/>
      <c r="AU54" s="73"/>
      <c r="AV54" s="73"/>
      <c r="AW54" s="73"/>
      <c r="AX54" s="73"/>
      <c r="AY54" s="73"/>
      <c r="AZ54" s="73"/>
      <c r="BA54" s="16"/>
      <c r="BB54" s="16"/>
      <c r="BC54" s="16"/>
      <c r="BD54" s="16"/>
      <c r="BE54" s="16"/>
      <c r="BF54" s="16"/>
      <c r="BG54" s="16"/>
      <c r="BH54" s="16"/>
      <c r="BT54" s="53"/>
      <c r="BU54" s="53"/>
      <c r="BV54" s="53"/>
      <c r="BW54" s="53"/>
      <c r="BX54" s="53"/>
      <c r="BY54" s="53"/>
      <c r="BZ54" s="53"/>
    </row>
    <row r="55" spans="1:79" ht="40.5" customHeight="1" x14ac:dyDescent="0.2">
      <c r="A55" s="63"/>
      <c r="B55" s="64"/>
      <c r="C55" s="65"/>
      <c r="D55" s="87" t="s">
        <v>112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70"/>
      <c r="AD55" s="71"/>
      <c r="AE55" s="71"/>
      <c r="AF55" s="71"/>
      <c r="AG55" s="71"/>
      <c r="AH55" s="71"/>
      <c r="AI55" s="71"/>
      <c r="AJ55" s="72"/>
      <c r="AK55" s="70">
        <f>100000</f>
        <v>100000</v>
      </c>
      <c r="AL55" s="71"/>
      <c r="AM55" s="71"/>
      <c r="AN55" s="71"/>
      <c r="AO55" s="71"/>
      <c r="AP55" s="71"/>
      <c r="AQ55" s="71"/>
      <c r="AR55" s="72"/>
      <c r="AS55" s="73">
        <f t="shared" si="0"/>
        <v>100000</v>
      </c>
      <c r="AT55" s="73"/>
      <c r="AU55" s="73"/>
      <c r="AV55" s="73"/>
      <c r="AW55" s="73"/>
      <c r="AX55" s="73"/>
      <c r="AY55" s="73"/>
      <c r="AZ55" s="73"/>
      <c r="BA55" s="16"/>
      <c r="BB55" s="16"/>
      <c r="BC55" s="16"/>
      <c r="BD55" s="16"/>
      <c r="BE55" s="16"/>
      <c r="BF55" s="16"/>
      <c r="BG55" s="16"/>
      <c r="BH55" s="16"/>
      <c r="BT55" s="53"/>
      <c r="BU55" s="53"/>
      <c r="BV55" s="53"/>
      <c r="BW55" s="53"/>
      <c r="BX55" s="53"/>
      <c r="BY55" s="53"/>
      <c r="BZ55" s="53"/>
    </row>
    <row r="56" spans="1:79" ht="48" customHeight="1" x14ac:dyDescent="0.2">
      <c r="A56" s="63"/>
      <c r="B56" s="64"/>
      <c r="C56" s="65"/>
      <c r="D56" s="67" t="s">
        <v>110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70"/>
      <c r="AD56" s="71"/>
      <c r="AE56" s="71"/>
      <c r="AF56" s="71"/>
      <c r="AG56" s="71"/>
      <c r="AH56" s="71"/>
      <c r="AI56" s="71"/>
      <c r="AJ56" s="72"/>
      <c r="AK56" s="70">
        <f>1600000</f>
        <v>1600000</v>
      </c>
      <c r="AL56" s="71"/>
      <c r="AM56" s="71"/>
      <c r="AN56" s="71"/>
      <c r="AO56" s="71"/>
      <c r="AP56" s="71"/>
      <c r="AQ56" s="71"/>
      <c r="AR56" s="72"/>
      <c r="AS56" s="73">
        <f t="shared" ref="AS56:AS67" si="1">AC56+AK56</f>
        <v>1600000</v>
      </c>
      <c r="AT56" s="73"/>
      <c r="AU56" s="73"/>
      <c r="AV56" s="73"/>
      <c r="AW56" s="73"/>
      <c r="AX56" s="73"/>
      <c r="AY56" s="73"/>
      <c r="AZ56" s="73"/>
      <c r="BA56" s="16"/>
      <c r="BB56" s="16"/>
      <c r="BC56" s="16"/>
      <c r="BD56" s="16"/>
      <c r="BE56" s="16"/>
      <c r="BF56" s="16"/>
      <c r="BG56" s="16"/>
      <c r="BH56" s="16"/>
      <c r="BT56" s="53"/>
      <c r="BU56" s="53"/>
      <c r="BV56" s="53"/>
      <c r="BW56" s="53"/>
      <c r="BX56" s="53"/>
      <c r="BY56" s="53"/>
      <c r="BZ56" s="53"/>
    </row>
    <row r="57" spans="1:79" ht="36.75" customHeight="1" x14ac:dyDescent="0.2">
      <c r="A57" s="66">
        <v>2</v>
      </c>
      <c r="B57" s="66"/>
      <c r="C57" s="66"/>
      <c r="D57" s="95" t="s">
        <v>53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6"/>
      <c r="AC57" s="62"/>
      <c r="AD57" s="62"/>
      <c r="AE57" s="62"/>
      <c r="AF57" s="62"/>
      <c r="AG57" s="62"/>
      <c r="AH57" s="62"/>
      <c r="AI57" s="62"/>
      <c r="AJ57" s="62"/>
      <c r="AK57" s="62">
        <f>SUM(AK58:AR68)</f>
        <v>8000000</v>
      </c>
      <c r="AL57" s="62"/>
      <c r="AM57" s="62"/>
      <c r="AN57" s="62"/>
      <c r="AO57" s="62"/>
      <c r="AP57" s="62"/>
      <c r="AQ57" s="62"/>
      <c r="AR57" s="62"/>
      <c r="AS57" s="62">
        <f t="shared" si="1"/>
        <v>8000000</v>
      </c>
      <c r="AT57" s="62"/>
      <c r="AU57" s="62"/>
      <c r="AV57" s="62"/>
      <c r="AW57" s="62"/>
      <c r="AX57" s="62"/>
      <c r="AY57" s="62"/>
      <c r="AZ57" s="62"/>
      <c r="BA57" s="16"/>
      <c r="BB57" s="16"/>
      <c r="BC57" s="16"/>
      <c r="BD57" s="16"/>
      <c r="BE57" s="16"/>
      <c r="BF57" s="16"/>
      <c r="BG57" s="16"/>
      <c r="BH57" s="16"/>
      <c r="BT57" s="53">
        <v>23297429</v>
      </c>
      <c r="BU57" s="53"/>
      <c r="BV57" s="54">
        <f>AK57-BT57</f>
        <v>-15297429</v>
      </c>
      <c r="BW57" s="53"/>
      <c r="BX57" s="53"/>
      <c r="BY57" s="53"/>
      <c r="BZ57" s="53"/>
    </row>
    <row r="58" spans="1:79" ht="50.25" customHeight="1" x14ac:dyDescent="0.2">
      <c r="A58" s="63"/>
      <c r="B58" s="64"/>
      <c r="C58" s="65"/>
      <c r="D58" s="67" t="s">
        <v>151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73"/>
      <c r="AD58" s="73"/>
      <c r="AE58" s="73"/>
      <c r="AF58" s="73"/>
      <c r="AG58" s="73"/>
      <c r="AH58" s="73"/>
      <c r="AI58" s="73"/>
      <c r="AJ58" s="73"/>
      <c r="AK58" s="70">
        <f>1000000</f>
        <v>1000000</v>
      </c>
      <c r="AL58" s="71"/>
      <c r="AM58" s="71"/>
      <c r="AN58" s="71"/>
      <c r="AO58" s="71"/>
      <c r="AP58" s="71"/>
      <c r="AQ58" s="71"/>
      <c r="AR58" s="72"/>
      <c r="AS58" s="73">
        <f t="shared" si="1"/>
        <v>1000000</v>
      </c>
      <c r="AT58" s="73"/>
      <c r="AU58" s="73"/>
      <c r="AV58" s="73"/>
      <c r="AW58" s="73"/>
      <c r="AX58" s="73"/>
      <c r="AY58" s="73"/>
      <c r="AZ58" s="73"/>
      <c r="BA58" s="16"/>
      <c r="BB58" s="16"/>
      <c r="BC58" s="16"/>
      <c r="BD58" s="16"/>
      <c r="BE58" s="16"/>
      <c r="BF58" s="16"/>
      <c r="BG58" s="16"/>
      <c r="BH58" s="16"/>
      <c r="BT58" s="53"/>
      <c r="BU58" s="53"/>
      <c r="BV58" s="53"/>
      <c r="BW58" s="53"/>
      <c r="BX58" s="53"/>
      <c r="BY58" s="53"/>
      <c r="BZ58" s="53"/>
    </row>
    <row r="59" spans="1:79" ht="52.5" hidden="1" customHeight="1" x14ac:dyDescent="0.2">
      <c r="A59" s="63"/>
      <c r="B59" s="64"/>
      <c r="C59" s="65"/>
      <c r="D59" s="67" t="s">
        <v>68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73"/>
      <c r="AD59" s="73"/>
      <c r="AE59" s="73"/>
      <c r="AF59" s="73"/>
      <c r="AG59" s="73"/>
      <c r="AH59" s="73"/>
      <c r="AI59" s="73"/>
      <c r="AJ59" s="73"/>
      <c r="AK59" s="70">
        <f>100000-100000</f>
        <v>0</v>
      </c>
      <c r="AL59" s="71"/>
      <c r="AM59" s="71"/>
      <c r="AN59" s="71"/>
      <c r="AO59" s="71"/>
      <c r="AP59" s="71"/>
      <c r="AQ59" s="71"/>
      <c r="AR59" s="72"/>
      <c r="AS59" s="73">
        <f t="shared" si="1"/>
        <v>0</v>
      </c>
      <c r="AT59" s="73"/>
      <c r="AU59" s="73"/>
      <c r="AV59" s="73"/>
      <c r="AW59" s="73"/>
      <c r="AX59" s="73"/>
      <c r="AY59" s="73"/>
      <c r="AZ59" s="73"/>
      <c r="BA59" s="16"/>
      <c r="BB59" s="16"/>
      <c r="BC59" s="16"/>
      <c r="BD59" s="16"/>
      <c r="BE59" s="16"/>
      <c r="BF59" s="16"/>
      <c r="BG59" s="16"/>
      <c r="BH59" s="16"/>
      <c r="BT59" s="53"/>
      <c r="BU59" s="53"/>
      <c r="BV59" s="53"/>
      <c r="BW59" s="53"/>
      <c r="BX59" s="53"/>
      <c r="BY59" s="53"/>
      <c r="BZ59" s="53"/>
    </row>
    <row r="60" spans="1:79" ht="49.5" hidden="1" customHeight="1" x14ac:dyDescent="0.2">
      <c r="A60" s="63"/>
      <c r="B60" s="64"/>
      <c r="C60" s="65"/>
      <c r="D60" s="67" t="s">
        <v>69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73"/>
      <c r="AD60" s="73"/>
      <c r="AE60" s="73"/>
      <c r="AF60" s="73"/>
      <c r="AG60" s="73"/>
      <c r="AH60" s="73"/>
      <c r="AI60" s="73"/>
      <c r="AJ60" s="73"/>
      <c r="AK60" s="70">
        <f>100000-100000</f>
        <v>0</v>
      </c>
      <c r="AL60" s="71"/>
      <c r="AM60" s="71"/>
      <c r="AN60" s="71"/>
      <c r="AO60" s="71"/>
      <c r="AP60" s="71"/>
      <c r="AQ60" s="71"/>
      <c r="AR60" s="72"/>
      <c r="AS60" s="73">
        <f t="shared" si="1"/>
        <v>0</v>
      </c>
      <c r="AT60" s="73"/>
      <c r="AU60" s="73"/>
      <c r="AV60" s="73"/>
      <c r="AW60" s="73"/>
      <c r="AX60" s="73"/>
      <c r="AY60" s="73"/>
      <c r="AZ60" s="73"/>
      <c r="BA60" s="16"/>
      <c r="BB60" s="16"/>
      <c r="BC60" s="16"/>
      <c r="BD60" s="16"/>
      <c r="BE60" s="16"/>
      <c r="BF60" s="16"/>
      <c r="BG60" s="16"/>
      <c r="BH60" s="16"/>
      <c r="BT60" s="53"/>
      <c r="BU60" s="53"/>
      <c r="BV60" s="53"/>
      <c r="BW60" s="53"/>
      <c r="BX60" s="53"/>
      <c r="BY60" s="53"/>
      <c r="BZ60" s="53"/>
    </row>
    <row r="61" spans="1:79" ht="39" customHeight="1" x14ac:dyDescent="0.2">
      <c r="A61" s="63"/>
      <c r="B61" s="64"/>
      <c r="C61" s="65"/>
      <c r="D61" s="87" t="s">
        <v>146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73"/>
      <c r="AD61" s="73"/>
      <c r="AE61" s="73"/>
      <c r="AF61" s="73"/>
      <c r="AG61" s="73"/>
      <c r="AH61" s="73"/>
      <c r="AI61" s="73"/>
      <c r="AJ61" s="73"/>
      <c r="AK61" s="70">
        <v>1000000</v>
      </c>
      <c r="AL61" s="71"/>
      <c r="AM61" s="71"/>
      <c r="AN61" s="71"/>
      <c r="AO61" s="71"/>
      <c r="AP61" s="71"/>
      <c r="AQ61" s="71"/>
      <c r="AR61" s="72"/>
      <c r="AS61" s="73">
        <f t="shared" si="1"/>
        <v>1000000</v>
      </c>
      <c r="AT61" s="73"/>
      <c r="AU61" s="73"/>
      <c r="AV61" s="73"/>
      <c r="AW61" s="73"/>
      <c r="AX61" s="73"/>
      <c r="AY61" s="73"/>
      <c r="AZ61" s="73"/>
      <c r="BA61" s="16"/>
      <c r="BB61" s="16"/>
      <c r="BC61" s="16"/>
      <c r="BD61" s="16"/>
      <c r="BE61" s="16"/>
      <c r="BF61" s="16"/>
      <c r="BG61" s="16"/>
      <c r="BH61" s="16"/>
      <c r="BT61" s="53"/>
      <c r="BU61" s="53"/>
      <c r="BV61" s="53"/>
      <c r="BW61" s="53"/>
      <c r="BX61" s="53"/>
      <c r="BY61" s="53"/>
      <c r="BZ61" s="53"/>
    </row>
    <row r="62" spans="1:79" ht="49.5" customHeight="1" x14ac:dyDescent="0.2">
      <c r="A62" s="63"/>
      <c r="B62" s="64"/>
      <c r="C62" s="65"/>
      <c r="D62" s="67" t="s">
        <v>119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73"/>
      <c r="AD62" s="73"/>
      <c r="AE62" s="73"/>
      <c r="AF62" s="73"/>
      <c r="AG62" s="73"/>
      <c r="AH62" s="73"/>
      <c r="AI62" s="73"/>
      <c r="AJ62" s="73"/>
      <c r="AK62" s="70">
        <v>1000000</v>
      </c>
      <c r="AL62" s="71"/>
      <c r="AM62" s="71"/>
      <c r="AN62" s="71"/>
      <c r="AO62" s="71"/>
      <c r="AP62" s="71"/>
      <c r="AQ62" s="71"/>
      <c r="AR62" s="72"/>
      <c r="AS62" s="73">
        <f t="shared" si="1"/>
        <v>1000000</v>
      </c>
      <c r="AT62" s="73"/>
      <c r="AU62" s="73"/>
      <c r="AV62" s="73"/>
      <c r="AW62" s="73"/>
      <c r="AX62" s="73"/>
      <c r="AY62" s="73"/>
      <c r="AZ62" s="73"/>
      <c r="BA62" s="16"/>
      <c r="BB62" s="16"/>
      <c r="BC62" s="16"/>
      <c r="BD62" s="16"/>
      <c r="BE62" s="16"/>
      <c r="BF62" s="16"/>
      <c r="BG62" s="16"/>
      <c r="BH62" s="16"/>
      <c r="BT62" s="53"/>
      <c r="BU62" s="53"/>
      <c r="BV62" s="53"/>
      <c r="BW62" s="53"/>
      <c r="BX62" s="53"/>
      <c r="BY62" s="53"/>
      <c r="BZ62" s="53"/>
    </row>
    <row r="63" spans="1:79" ht="49.5" customHeight="1" x14ac:dyDescent="0.2">
      <c r="A63" s="63"/>
      <c r="B63" s="64"/>
      <c r="C63" s="65"/>
      <c r="D63" s="67" t="s">
        <v>121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73"/>
      <c r="AD63" s="73"/>
      <c r="AE63" s="73"/>
      <c r="AF63" s="73"/>
      <c r="AG63" s="73"/>
      <c r="AH63" s="73"/>
      <c r="AI63" s="73"/>
      <c r="AJ63" s="73"/>
      <c r="AK63" s="70">
        <v>500000</v>
      </c>
      <c r="AL63" s="71"/>
      <c r="AM63" s="71"/>
      <c r="AN63" s="71"/>
      <c r="AO63" s="71"/>
      <c r="AP63" s="71"/>
      <c r="AQ63" s="71"/>
      <c r="AR63" s="72"/>
      <c r="AS63" s="73">
        <f t="shared" si="1"/>
        <v>500000</v>
      </c>
      <c r="AT63" s="73"/>
      <c r="AU63" s="73"/>
      <c r="AV63" s="73"/>
      <c r="AW63" s="73"/>
      <c r="AX63" s="73"/>
      <c r="AY63" s="73"/>
      <c r="AZ63" s="73"/>
      <c r="BA63" s="16"/>
      <c r="BB63" s="16"/>
      <c r="BC63" s="16"/>
      <c r="BD63" s="16"/>
      <c r="BE63" s="16"/>
      <c r="BF63" s="16"/>
      <c r="BG63" s="16"/>
      <c r="BH63" s="16"/>
      <c r="BT63" s="53"/>
      <c r="BU63" s="53"/>
      <c r="BV63" s="53"/>
      <c r="BW63" s="53"/>
      <c r="BX63" s="53"/>
      <c r="BY63" s="53"/>
      <c r="BZ63" s="53"/>
    </row>
    <row r="64" spans="1:79" ht="49.5" customHeight="1" x14ac:dyDescent="0.2">
      <c r="A64" s="63"/>
      <c r="B64" s="64"/>
      <c r="C64" s="65"/>
      <c r="D64" s="67" t="s">
        <v>91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73"/>
      <c r="AD64" s="73"/>
      <c r="AE64" s="73"/>
      <c r="AF64" s="73"/>
      <c r="AG64" s="73"/>
      <c r="AH64" s="73"/>
      <c r="AI64" s="73"/>
      <c r="AJ64" s="73"/>
      <c r="AK64" s="70">
        <v>500000</v>
      </c>
      <c r="AL64" s="71"/>
      <c r="AM64" s="71"/>
      <c r="AN64" s="71"/>
      <c r="AO64" s="71"/>
      <c r="AP64" s="71"/>
      <c r="AQ64" s="71"/>
      <c r="AR64" s="72"/>
      <c r="AS64" s="73">
        <f t="shared" si="1"/>
        <v>500000</v>
      </c>
      <c r="AT64" s="73"/>
      <c r="AU64" s="73"/>
      <c r="AV64" s="73"/>
      <c r="AW64" s="73"/>
      <c r="AX64" s="73"/>
      <c r="AY64" s="73"/>
      <c r="AZ64" s="73"/>
      <c r="BA64" s="16"/>
      <c r="BB64" s="16"/>
      <c r="BC64" s="16"/>
      <c r="BD64" s="16"/>
      <c r="BE64" s="16"/>
      <c r="BF64" s="16"/>
      <c r="BG64" s="16"/>
      <c r="BH64" s="16"/>
      <c r="BT64" s="53"/>
      <c r="BU64" s="53"/>
      <c r="BV64" s="53"/>
      <c r="BW64" s="53"/>
      <c r="BX64" s="53"/>
      <c r="BY64" s="53"/>
      <c r="BZ64" s="53"/>
    </row>
    <row r="65" spans="1:78" ht="51.75" customHeight="1" x14ac:dyDescent="0.2">
      <c r="A65" s="63"/>
      <c r="B65" s="64"/>
      <c r="C65" s="65"/>
      <c r="D65" s="67" t="s">
        <v>122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1"/>
      <c r="AC65" s="73"/>
      <c r="AD65" s="73"/>
      <c r="AE65" s="73"/>
      <c r="AF65" s="73"/>
      <c r="AG65" s="73"/>
      <c r="AH65" s="73"/>
      <c r="AI65" s="73"/>
      <c r="AJ65" s="73"/>
      <c r="AK65" s="70">
        <v>500000</v>
      </c>
      <c r="AL65" s="71"/>
      <c r="AM65" s="71"/>
      <c r="AN65" s="71"/>
      <c r="AO65" s="71"/>
      <c r="AP65" s="71"/>
      <c r="AQ65" s="71"/>
      <c r="AR65" s="72"/>
      <c r="AS65" s="73">
        <f t="shared" si="1"/>
        <v>500000</v>
      </c>
      <c r="AT65" s="73"/>
      <c r="AU65" s="73"/>
      <c r="AV65" s="73"/>
      <c r="AW65" s="73"/>
      <c r="AX65" s="73"/>
      <c r="AY65" s="73"/>
      <c r="AZ65" s="73"/>
      <c r="BA65" s="16"/>
      <c r="BB65" s="16"/>
      <c r="BC65" s="16"/>
      <c r="BD65" s="16"/>
      <c r="BE65" s="16"/>
      <c r="BF65" s="16"/>
      <c r="BG65" s="16"/>
      <c r="BH65" s="16"/>
      <c r="BT65" s="53"/>
      <c r="BU65" s="53"/>
      <c r="BV65" s="53"/>
      <c r="BW65" s="53"/>
      <c r="BX65" s="53"/>
      <c r="BY65" s="53"/>
      <c r="BZ65" s="53"/>
    </row>
    <row r="66" spans="1:78" ht="51.75" customHeight="1" x14ac:dyDescent="0.2">
      <c r="A66" s="63"/>
      <c r="B66" s="64"/>
      <c r="C66" s="65"/>
      <c r="D66" s="111" t="s">
        <v>123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3"/>
      <c r="AD66" s="73"/>
      <c r="AE66" s="73"/>
      <c r="AF66" s="73"/>
      <c r="AG66" s="73"/>
      <c r="AH66" s="73"/>
      <c r="AI66" s="73"/>
      <c r="AJ66" s="73"/>
      <c r="AK66" s="70">
        <v>500000</v>
      </c>
      <c r="AL66" s="71"/>
      <c r="AM66" s="71"/>
      <c r="AN66" s="71"/>
      <c r="AO66" s="71"/>
      <c r="AP66" s="71"/>
      <c r="AQ66" s="71"/>
      <c r="AR66" s="72"/>
      <c r="AS66" s="73">
        <f t="shared" si="1"/>
        <v>500000</v>
      </c>
      <c r="AT66" s="73"/>
      <c r="AU66" s="73"/>
      <c r="AV66" s="73"/>
      <c r="AW66" s="73"/>
      <c r="AX66" s="73"/>
      <c r="AY66" s="73"/>
      <c r="AZ66" s="73"/>
      <c r="BA66" s="16"/>
      <c r="BB66" s="16"/>
      <c r="BC66" s="16"/>
      <c r="BD66" s="16"/>
      <c r="BE66" s="16"/>
      <c r="BF66" s="16"/>
      <c r="BG66" s="16"/>
      <c r="BH66" s="16"/>
      <c r="BT66" s="53"/>
      <c r="BU66" s="53"/>
      <c r="BV66" s="53"/>
      <c r="BW66" s="53"/>
      <c r="BX66" s="53"/>
      <c r="BY66" s="53"/>
      <c r="BZ66" s="53"/>
    </row>
    <row r="67" spans="1:78" ht="34.5" hidden="1" customHeight="1" x14ac:dyDescent="0.2">
      <c r="A67" s="63"/>
      <c r="B67" s="64"/>
      <c r="C67" s="65"/>
      <c r="D67" s="111" t="s">
        <v>120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3"/>
      <c r="AD67" s="73"/>
      <c r="AE67" s="73"/>
      <c r="AF67" s="73"/>
      <c r="AG67" s="73"/>
      <c r="AH67" s="73"/>
      <c r="AI67" s="73"/>
      <c r="AJ67" s="73"/>
      <c r="AK67" s="70">
        <f>3460000-3460000</f>
        <v>0</v>
      </c>
      <c r="AL67" s="71"/>
      <c r="AM67" s="71"/>
      <c r="AN67" s="71"/>
      <c r="AO67" s="71"/>
      <c r="AP67" s="71"/>
      <c r="AQ67" s="71"/>
      <c r="AR67" s="72"/>
      <c r="AS67" s="73">
        <f t="shared" si="1"/>
        <v>0</v>
      </c>
      <c r="AT67" s="73"/>
      <c r="AU67" s="73"/>
      <c r="AV67" s="73"/>
      <c r="AW67" s="73"/>
      <c r="AX67" s="73"/>
      <c r="AY67" s="73"/>
      <c r="AZ67" s="73"/>
      <c r="BA67" s="16"/>
      <c r="BB67" s="16"/>
      <c r="BC67" s="16"/>
      <c r="BD67" s="16"/>
      <c r="BE67" s="16"/>
      <c r="BF67" s="16"/>
      <c r="BG67" s="16"/>
      <c r="BH67" s="16"/>
      <c r="BT67" s="53"/>
      <c r="BU67" s="53"/>
      <c r="BV67" s="53"/>
      <c r="BW67" s="53"/>
      <c r="BX67" s="53"/>
      <c r="BY67" s="53"/>
      <c r="BZ67" s="53"/>
    </row>
    <row r="68" spans="1:78" ht="34.5" customHeight="1" x14ac:dyDescent="0.2">
      <c r="A68" s="63"/>
      <c r="B68" s="64"/>
      <c r="C68" s="65"/>
      <c r="D68" s="111" t="s">
        <v>152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3"/>
      <c r="AD68" s="73"/>
      <c r="AE68" s="73"/>
      <c r="AF68" s="73"/>
      <c r="AG68" s="73"/>
      <c r="AH68" s="73"/>
      <c r="AI68" s="73"/>
      <c r="AJ68" s="73"/>
      <c r="AK68" s="70">
        <v>3000000</v>
      </c>
      <c r="AL68" s="71"/>
      <c r="AM68" s="71"/>
      <c r="AN68" s="71"/>
      <c r="AO68" s="71"/>
      <c r="AP68" s="71"/>
      <c r="AQ68" s="71"/>
      <c r="AR68" s="72"/>
      <c r="AS68" s="73">
        <f>AC68+AK68</f>
        <v>3000000</v>
      </c>
      <c r="AT68" s="73"/>
      <c r="AU68" s="73"/>
      <c r="AV68" s="73"/>
      <c r="AW68" s="73"/>
      <c r="AX68" s="73"/>
      <c r="AY68" s="73"/>
      <c r="AZ68" s="73"/>
      <c r="BA68" s="16"/>
      <c r="BB68" s="16"/>
      <c r="BC68" s="16"/>
      <c r="BD68" s="16"/>
      <c r="BE68" s="16"/>
      <c r="BF68" s="16"/>
      <c r="BG68" s="16"/>
      <c r="BH68" s="16"/>
      <c r="BT68" s="53"/>
      <c r="BU68" s="53"/>
      <c r="BV68" s="53"/>
      <c r="BW68" s="53"/>
      <c r="BX68" s="53"/>
      <c r="BY68" s="53"/>
      <c r="BZ68" s="53"/>
    </row>
    <row r="69" spans="1:78" ht="34.5" customHeight="1" x14ac:dyDescent="0.2">
      <c r="A69" s="177">
        <v>3</v>
      </c>
      <c r="B69" s="106"/>
      <c r="C69" s="107"/>
      <c r="D69" s="117" t="s">
        <v>89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9"/>
      <c r="AC69" s="73"/>
      <c r="AD69" s="73"/>
      <c r="AE69" s="73"/>
      <c r="AF69" s="73"/>
      <c r="AG69" s="73"/>
      <c r="AH69" s="73"/>
      <c r="AI69" s="73"/>
      <c r="AJ69" s="73"/>
      <c r="AK69" s="180">
        <f>AK70+AK71</f>
        <v>695000</v>
      </c>
      <c r="AL69" s="181"/>
      <c r="AM69" s="181"/>
      <c r="AN69" s="181"/>
      <c r="AO69" s="181"/>
      <c r="AP69" s="181"/>
      <c r="AQ69" s="181"/>
      <c r="AR69" s="182"/>
      <c r="AS69" s="62">
        <f t="shared" ref="AS69:AS74" si="2">AC69+AK69</f>
        <v>695000</v>
      </c>
      <c r="AT69" s="62"/>
      <c r="AU69" s="62"/>
      <c r="AV69" s="62"/>
      <c r="AW69" s="62"/>
      <c r="AX69" s="62"/>
      <c r="AY69" s="62"/>
      <c r="AZ69" s="62"/>
      <c r="BA69" s="16"/>
      <c r="BB69" s="16"/>
      <c r="BC69" s="16"/>
      <c r="BD69" s="16"/>
      <c r="BE69" s="16"/>
      <c r="BF69" s="16"/>
      <c r="BG69" s="16"/>
      <c r="BH69" s="16"/>
      <c r="BT69" s="53"/>
      <c r="BU69" s="53"/>
      <c r="BV69" s="53"/>
      <c r="BW69" s="53"/>
      <c r="BX69" s="53"/>
      <c r="BY69" s="53"/>
      <c r="BZ69" s="53"/>
    </row>
    <row r="70" spans="1:78" ht="33.75" customHeight="1" x14ac:dyDescent="0.2">
      <c r="A70" s="63"/>
      <c r="B70" s="64"/>
      <c r="C70" s="65"/>
      <c r="D70" s="87" t="s">
        <v>92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9"/>
      <c r="AC70" s="73"/>
      <c r="AD70" s="73"/>
      <c r="AE70" s="73"/>
      <c r="AF70" s="73"/>
      <c r="AG70" s="73"/>
      <c r="AH70" s="73"/>
      <c r="AI70" s="73"/>
      <c r="AJ70" s="73"/>
      <c r="AK70" s="70">
        <v>400000</v>
      </c>
      <c r="AL70" s="71"/>
      <c r="AM70" s="71"/>
      <c r="AN70" s="71"/>
      <c r="AO70" s="71"/>
      <c r="AP70" s="71"/>
      <c r="AQ70" s="71"/>
      <c r="AR70" s="72"/>
      <c r="AS70" s="73">
        <f t="shared" si="2"/>
        <v>400000</v>
      </c>
      <c r="AT70" s="73"/>
      <c r="AU70" s="73"/>
      <c r="AV70" s="73"/>
      <c r="AW70" s="73"/>
      <c r="AX70" s="73"/>
      <c r="AY70" s="73"/>
      <c r="AZ70" s="73"/>
      <c r="BA70" s="16"/>
      <c r="BB70" s="16"/>
      <c r="BC70" s="16"/>
      <c r="BD70" s="16"/>
      <c r="BE70" s="16"/>
      <c r="BF70" s="16"/>
      <c r="BG70" s="16"/>
      <c r="BH70" s="16"/>
      <c r="BT70" s="53"/>
      <c r="BU70" s="53"/>
      <c r="BV70" s="53"/>
      <c r="BW70" s="53"/>
      <c r="BX70" s="53"/>
      <c r="BY70" s="53"/>
      <c r="BZ70" s="53"/>
    </row>
    <row r="71" spans="1:78" ht="51" customHeight="1" x14ac:dyDescent="0.2">
      <c r="A71" s="63"/>
      <c r="B71" s="64"/>
      <c r="C71" s="65"/>
      <c r="D71" s="87" t="s">
        <v>130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9"/>
      <c r="AC71" s="73"/>
      <c r="AD71" s="73"/>
      <c r="AE71" s="73"/>
      <c r="AF71" s="73"/>
      <c r="AG71" s="73"/>
      <c r="AH71" s="73"/>
      <c r="AI71" s="73"/>
      <c r="AJ71" s="73"/>
      <c r="AK71" s="70">
        <v>295000</v>
      </c>
      <c r="AL71" s="71"/>
      <c r="AM71" s="71"/>
      <c r="AN71" s="71"/>
      <c r="AO71" s="71"/>
      <c r="AP71" s="71"/>
      <c r="AQ71" s="71"/>
      <c r="AR71" s="72"/>
      <c r="AS71" s="73">
        <f>AC71+AK71</f>
        <v>295000</v>
      </c>
      <c r="AT71" s="73"/>
      <c r="AU71" s="73"/>
      <c r="AV71" s="73"/>
      <c r="AW71" s="73"/>
      <c r="AX71" s="73"/>
      <c r="AY71" s="73"/>
      <c r="AZ71" s="73"/>
      <c r="BA71" s="16"/>
      <c r="BB71" s="16"/>
      <c r="BC71" s="16"/>
      <c r="BD71" s="16"/>
      <c r="BE71" s="16"/>
      <c r="BF71" s="16"/>
      <c r="BG71" s="16"/>
      <c r="BH71" s="16"/>
      <c r="BT71" s="53"/>
      <c r="BU71" s="53"/>
      <c r="BV71" s="53"/>
      <c r="BW71" s="53"/>
      <c r="BX71" s="53"/>
      <c r="BY71" s="53"/>
      <c r="BZ71" s="53"/>
    </row>
    <row r="72" spans="1:78" ht="34.5" customHeight="1" x14ac:dyDescent="0.2">
      <c r="A72" s="177">
        <v>4</v>
      </c>
      <c r="B72" s="106"/>
      <c r="C72" s="107"/>
      <c r="D72" s="117" t="s">
        <v>88</v>
      </c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9"/>
      <c r="AC72" s="73"/>
      <c r="AD72" s="73"/>
      <c r="AE72" s="73"/>
      <c r="AF72" s="73"/>
      <c r="AG72" s="73"/>
      <c r="AH72" s="73"/>
      <c r="AI72" s="73"/>
      <c r="AJ72" s="73"/>
      <c r="AK72" s="180">
        <f>AK73</f>
        <v>90000</v>
      </c>
      <c r="AL72" s="181"/>
      <c r="AM72" s="181"/>
      <c r="AN72" s="181"/>
      <c r="AO72" s="181"/>
      <c r="AP72" s="181"/>
      <c r="AQ72" s="181"/>
      <c r="AR72" s="182"/>
      <c r="AS72" s="62">
        <f t="shared" si="2"/>
        <v>90000</v>
      </c>
      <c r="AT72" s="62"/>
      <c r="AU72" s="62"/>
      <c r="AV72" s="62"/>
      <c r="AW72" s="62"/>
      <c r="AX72" s="62"/>
      <c r="AY72" s="62"/>
      <c r="AZ72" s="62"/>
      <c r="BA72" s="16"/>
      <c r="BB72" s="16"/>
      <c r="BC72" s="16"/>
      <c r="BD72" s="16"/>
      <c r="BE72" s="16"/>
      <c r="BF72" s="16"/>
      <c r="BG72" s="16"/>
      <c r="BH72" s="16"/>
      <c r="BT72" s="53"/>
      <c r="BU72" s="53"/>
      <c r="BV72" s="53"/>
      <c r="BW72" s="53"/>
      <c r="BX72" s="53"/>
      <c r="BY72" s="53"/>
      <c r="BZ72" s="53"/>
    </row>
    <row r="73" spans="1:78" ht="36" customHeight="1" x14ac:dyDescent="0.2">
      <c r="A73" s="63"/>
      <c r="B73" s="64"/>
      <c r="C73" s="65"/>
      <c r="D73" s="87" t="s">
        <v>131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9"/>
      <c r="AC73" s="73"/>
      <c r="AD73" s="73"/>
      <c r="AE73" s="73"/>
      <c r="AF73" s="73"/>
      <c r="AG73" s="73"/>
      <c r="AH73" s="73"/>
      <c r="AI73" s="73"/>
      <c r="AJ73" s="73"/>
      <c r="AK73" s="70">
        <v>90000</v>
      </c>
      <c r="AL73" s="71"/>
      <c r="AM73" s="71"/>
      <c r="AN73" s="71"/>
      <c r="AO73" s="71"/>
      <c r="AP73" s="71"/>
      <c r="AQ73" s="71"/>
      <c r="AR73" s="72"/>
      <c r="AS73" s="73">
        <f t="shared" si="2"/>
        <v>90000</v>
      </c>
      <c r="AT73" s="73"/>
      <c r="AU73" s="73"/>
      <c r="AV73" s="73"/>
      <c r="AW73" s="73"/>
      <c r="AX73" s="73"/>
      <c r="AY73" s="73"/>
      <c r="AZ73" s="73"/>
      <c r="BA73" s="16"/>
      <c r="BB73" s="16"/>
      <c r="BC73" s="16"/>
      <c r="BD73" s="16"/>
      <c r="BE73" s="16"/>
      <c r="BF73" s="16"/>
      <c r="BG73" s="16"/>
      <c r="BH73" s="16"/>
      <c r="BT73" s="53"/>
      <c r="BU73" s="53"/>
      <c r="BV73" s="53"/>
      <c r="BW73" s="53"/>
      <c r="BX73" s="53"/>
      <c r="BY73" s="53"/>
      <c r="BZ73" s="53"/>
    </row>
    <row r="74" spans="1:78" ht="34.5" customHeight="1" x14ac:dyDescent="0.2">
      <c r="A74" s="177">
        <v>5</v>
      </c>
      <c r="B74" s="106"/>
      <c r="C74" s="107"/>
      <c r="D74" s="117" t="s">
        <v>90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9"/>
      <c r="AC74" s="73"/>
      <c r="AD74" s="73"/>
      <c r="AE74" s="73"/>
      <c r="AF74" s="73"/>
      <c r="AG74" s="73"/>
      <c r="AH74" s="73"/>
      <c r="AI74" s="73"/>
      <c r="AJ74" s="73"/>
      <c r="AK74" s="180">
        <f>SUM(AK75:AR77)</f>
        <v>150000</v>
      </c>
      <c r="AL74" s="181"/>
      <c r="AM74" s="181"/>
      <c r="AN74" s="181"/>
      <c r="AO74" s="181"/>
      <c r="AP74" s="181"/>
      <c r="AQ74" s="181"/>
      <c r="AR74" s="182"/>
      <c r="AS74" s="62">
        <f t="shared" si="2"/>
        <v>150000</v>
      </c>
      <c r="AT74" s="62"/>
      <c r="AU74" s="62"/>
      <c r="AV74" s="62"/>
      <c r="AW74" s="62"/>
      <c r="AX74" s="62"/>
      <c r="AY74" s="62"/>
      <c r="AZ74" s="62"/>
      <c r="BA74" s="16"/>
      <c r="BB74" s="16"/>
      <c r="BC74" s="16"/>
      <c r="BD74" s="16"/>
      <c r="BE74" s="16"/>
      <c r="BF74" s="16"/>
      <c r="BG74" s="16"/>
      <c r="BH74" s="16"/>
      <c r="BT74" s="53"/>
      <c r="BU74" s="53"/>
      <c r="BV74" s="53"/>
      <c r="BW74" s="53"/>
      <c r="BX74" s="53"/>
      <c r="BY74" s="53"/>
      <c r="BZ74" s="53"/>
    </row>
    <row r="75" spans="1:78" ht="48" customHeight="1" x14ac:dyDescent="0.2">
      <c r="A75" s="63"/>
      <c r="B75" s="64"/>
      <c r="C75" s="65"/>
      <c r="D75" s="87" t="s">
        <v>134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9"/>
      <c r="AC75" s="73"/>
      <c r="AD75" s="73"/>
      <c r="AE75" s="73"/>
      <c r="AF75" s="73"/>
      <c r="AG75" s="73"/>
      <c r="AH75" s="73"/>
      <c r="AI75" s="73"/>
      <c r="AJ75" s="73"/>
      <c r="AK75" s="70">
        <v>50000</v>
      </c>
      <c r="AL75" s="71"/>
      <c r="AM75" s="71"/>
      <c r="AN75" s="71"/>
      <c r="AO75" s="71"/>
      <c r="AP75" s="71"/>
      <c r="AQ75" s="71"/>
      <c r="AR75" s="72"/>
      <c r="AS75" s="73">
        <f>AC75+AK75</f>
        <v>50000</v>
      </c>
      <c r="AT75" s="73"/>
      <c r="AU75" s="73"/>
      <c r="AV75" s="73"/>
      <c r="AW75" s="73"/>
      <c r="AX75" s="73"/>
      <c r="AY75" s="73"/>
      <c r="AZ75" s="73"/>
      <c r="BA75" s="16"/>
      <c r="BB75" s="16"/>
      <c r="BC75" s="16"/>
      <c r="BD75" s="16"/>
      <c r="BE75" s="16"/>
      <c r="BF75" s="16"/>
      <c r="BG75" s="16"/>
      <c r="BH75" s="16"/>
      <c r="BT75" s="53"/>
      <c r="BU75" s="53"/>
      <c r="BV75" s="53"/>
      <c r="BW75" s="53"/>
      <c r="BX75" s="53"/>
      <c r="BY75" s="53"/>
      <c r="BZ75" s="53"/>
    </row>
    <row r="76" spans="1:78" ht="48.75" customHeight="1" x14ac:dyDescent="0.2">
      <c r="A76" s="63"/>
      <c r="B76" s="64"/>
      <c r="C76" s="65"/>
      <c r="D76" s="87" t="s">
        <v>135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9"/>
      <c r="AC76" s="73"/>
      <c r="AD76" s="73"/>
      <c r="AE76" s="73"/>
      <c r="AF76" s="73"/>
      <c r="AG76" s="73"/>
      <c r="AH76" s="73"/>
      <c r="AI76" s="73"/>
      <c r="AJ76" s="73"/>
      <c r="AK76" s="70">
        <v>50000</v>
      </c>
      <c r="AL76" s="71"/>
      <c r="AM76" s="71"/>
      <c r="AN76" s="71"/>
      <c r="AO76" s="71"/>
      <c r="AP76" s="71"/>
      <c r="AQ76" s="71"/>
      <c r="AR76" s="72"/>
      <c r="AS76" s="73">
        <f>AC76+AK76</f>
        <v>50000</v>
      </c>
      <c r="AT76" s="73"/>
      <c r="AU76" s="73"/>
      <c r="AV76" s="73"/>
      <c r="AW76" s="73"/>
      <c r="AX76" s="73"/>
      <c r="AY76" s="73"/>
      <c r="AZ76" s="73"/>
      <c r="BA76" s="16"/>
      <c r="BB76" s="16"/>
      <c r="BC76" s="16"/>
      <c r="BD76" s="16"/>
      <c r="BE76" s="16"/>
      <c r="BF76" s="16"/>
      <c r="BG76" s="16"/>
      <c r="BH76" s="16"/>
      <c r="BT76" s="53"/>
      <c r="BU76" s="53"/>
      <c r="BV76" s="53"/>
      <c r="BW76" s="53"/>
      <c r="BX76" s="53"/>
      <c r="BY76" s="53"/>
      <c r="BZ76" s="53"/>
    </row>
    <row r="77" spans="1:78" ht="49.5" customHeight="1" x14ac:dyDescent="0.2">
      <c r="A77" s="63"/>
      <c r="B77" s="64"/>
      <c r="C77" s="65"/>
      <c r="D77" s="87" t="s">
        <v>136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9"/>
      <c r="AC77" s="73"/>
      <c r="AD77" s="73"/>
      <c r="AE77" s="73"/>
      <c r="AF77" s="73"/>
      <c r="AG77" s="73"/>
      <c r="AH77" s="73"/>
      <c r="AI77" s="73"/>
      <c r="AJ77" s="73"/>
      <c r="AK77" s="70">
        <v>50000</v>
      </c>
      <c r="AL77" s="71"/>
      <c r="AM77" s="71"/>
      <c r="AN77" s="71"/>
      <c r="AO77" s="71"/>
      <c r="AP77" s="71"/>
      <c r="AQ77" s="71"/>
      <c r="AR77" s="72"/>
      <c r="AS77" s="73">
        <f>AC77+AK77</f>
        <v>50000</v>
      </c>
      <c r="AT77" s="73"/>
      <c r="AU77" s="73"/>
      <c r="AV77" s="73"/>
      <c r="AW77" s="73"/>
      <c r="AX77" s="73"/>
      <c r="AY77" s="73"/>
      <c r="AZ77" s="73"/>
      <c r="BA77" s="16"/>
      <c r="BB77" s="16"/>
      <c r="BC77" s="16"/>
      <c r="BD77" s="16"/>
      <c r="BE77" s="16"/>
      <c r="BF77" s="16"/>
      <c r="BG77" s="16"/>
      <c r="BH77" s="16"/>
      <c r="BT77" s="53"/>
      <c r="BU77" s="53"/>
      <c r="BV77" s="53"/>
      <c r="BW77" s="53"/>
      <c r="BX77" s="53"/>
      <c r="BY77" s="53"/>
      <c r="BZ77" s="53"/>
    </row>
    <row r="78" spans="1:78" s="2" customFormat="1" ht="18.75" customHeight="1" x14ac:dyDescent="0.2">
      <c r="A78" s="66"/>
      <c r="B78" s="66"/>
      <c r="C78" s="66"/>
      <c r="D78" s="161" t="s">
        <v>54</v>
      </c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3"/>
      <c r="AC78" s="62">
        <v>0</v>
      </c>
      <c r="AD78" s="62"/>
      <c r="AE78" s="62"/>
      <c r="AF78" s="62"/>
      <c r="AG78" s="62"/>
      <c r="AH78" s="62"/>
      <c r="AI78" s="62"/>
      <c r="AJ78" s="62"/>
      <c r="AK78" s="62">
        <f>AK50+AK57+AK69+AK72+AK74</f>
        <v>10845000</v>
      </c>
      <c r="AL78" s="62"/>
      <c r="AM78" s="62"/>
      <c r="AN78" s="62"/>
      <c r="AO78" s="62"/>
      <c r="AP78" s="62"/>
      <c r="AQ78" s="62"/>
      <c r="AR78" s="62"/>
      <c r="AS78" s="62">
        <f>AC78+AK78</f>
        <v>10845000</v>
      </c>
      <c r="AT78" s="62"/>
      <c r="AU78" s="62"/>
      <c r="AV78" s="62"/>
      <c r="AW78" s="62"/>
      <c r="AX78" s="62"/>
      <c r="AY78" s="62"/>
      <c r="AZ78" s="62"/>
      <c r="BA78" s="31"/>
      <c r="BB78" s="31"/>
      <c r="BC78" s="31"/>
      <c r="BD78" s="31"/>
      <c r="BE78" s="31"/>
      <c r="BF78" s="31"/>
      <c r="BG78" s="31"/>
      <c r="BH78" s="31"/>
      <c r="BT78" s="55">
        <f>43539904</f>
        <v>43539904</v>
      </c>
      <c r="BU78" s="56"/>
      <c r="BV78" s="55">
        <f>AK78-BT78</f>
        <v>-32694904</v>
      </c>
      <c r="BW78" s="56"/>
      <c r="BX78" s="56"/>
      <c r="BY78" s="56"/>
      <c r="BZ78" s="56"/>
    </row>
    <row r="79" spans="1:78" x14ac:dyDescent="0.2">
      <c r="BT79" s="53"/>
      <c r="BU79" s="53"/>
      <c r="BV79" s="53"/>
      <c r="BW79" s="53"/>
      <c r="BX79" s="53"/>
      <c r="BY79" s="53"/>
      <c r="BZ79" s="53"/>
    </row>
    <row r="80" spans="1:78" ht="15.75" customHeight="1" x14ac:dyDescent="0.2">
      <c r="A80" s="134" t="s">
        <v>30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T80" s="53"/>
      <c r="BU80" s="53"/>
      <c r="BV80" s="53"/>
      <c r="BW80" s="53"/>
      <c r="BX80" s="53"/>
      <c r="BY80" s="53"/>
      <c r="BZ80" s="53"/>
    </row>
    <row r="81" spans="1:79" ht="1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143" t="s">
        <v>76</v>
      </c>
      <c r="AS81" s="143"/>
      <c r="AT81" s="143"/>
      <c r="AU81" s="143"/>
      <c r="AV81" s="143"/>
      <c r="AW81" s="143"/>
      <c r="AX81" s="143"/>
      <c r="AY81" s="143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T81" s="53"/>
      <c r="BU81" s="53"/>
      <c r="BV81" s="53"/>
      <c r="BW81" s="53"/>
      <c r="BX81" s="53"/>
      <c r="BY81" s="53"/>
      <c r="BZ81" s="53"/>
    </row>
    <row r="82" spans="1:79" ht="12" customHeight="1" x14ac:dyDescent="0.2">
      <c r="A82" s="61" t="s">
        <v>19</v>
      </c>
      <c r="B82" s="61"/>
      <c r="C82" s="61"/>
      <c r="D82" s="126" t="s">
        <v>22</v>
      </c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8"/>
      <c r="AB82" s="61" t="s">
        <v>20</v>
      </c>
      <c r="AC82" s="61"/>
      <c r="AD82" s="61"/>
      <c r="AE82" s="61"/>
      <c r="AF82" s="61"/>
      <c r="AG82" s="61"/>
      <c r="AH82" s="61"/>
      <c r="AI82" s="61"/>
      <c r="AJ82" s="61" t="s">
        <v>21</v>
      </c>
      <c r="AK82" s="61"/>
      <c r="AL82" s="61"/>
      <c r="AM82" s="61"/>
      <c r="AN82" s="61"/>
      <c r="AO82" s="61"/>
      <c r="AP82" s="61"/>
      <c r="AQ82" s="61"/>
      <c r="AR82" s="61" t="s">
        <v>18</v>
      </c>
      <c r="AS82" s="61"/>
      <c r="AT82" s="61"/>
      <c r="AU82" s="61"/>
      <c r="AV82" s="61"/>
      <c r="AW82" s="61"/>
      <c r="AX82" s="61"/>
      <c r="AY82" s="61"/>
      <c r="BT82" s="53"/>
      <c r="BU82" s="53"/>
      <c r="BV82" s="53"/>
      <c r="BW82" s="53"/>
      <c r="BX82" s="53"/>
      <c r="BY82" s="53"/>
      <c r="BZ82" s="53"/>
    </row>
    <row r="83" spans="1:79" ht="12" customHeight="1" x14ac:dyDescent="0.2">
      <c r="A83" s="61"/>
      <c r="B83" s="61"/>
      <c r="C83" s="61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BT83" s="53"/>
      <c r="BU83" s="53"/>
      <c r="BV83" s="53"/>
      <c r="BW83" s="53"/>
      <c r="BX83" s="53"/>
      <c r="BY83" s="53"/>
      <c r="BZ83" s="53"/>
    </row>
    <row r="84" spans="1:79" ht="15.75" customHeight="1" x14ac:dyDescent="0.2">
      <c r="A84" s="61">
        <v>1</v>
      </c>
      <c r="B84" s="61"/>
      <c r="C84" s="61"/>
      <c r="D84" s="63">
        <v>2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5"/>
      <c r="AB84" s="61">
        <v>3</v>
      </c>
      <c r="AC84" s="61"/>
      <c r="AD84" s="61"/>
      <c r="AE84" s="61"/>
      <c r="AF84" s="61"/>
      <c r="AG84" s="61"/>
      <c r="AH84" s="61"/>
      <c r="AI84" s="61"/>
      <c r="AJ84" s="61">
        <v>4</v>
      </c>
      <c r="AK84" s="61"/>
      <c r="AL84" s="61"/>
      <c r="AM84" s="61"/>
      <c r="AN84" s="61"/>
      <c r="AO84" s="61"/>
      <c r="AP84" s="61"/>
      <c r="AQ84" s="61"/>
      <c r="AR84" s="61">
        <v>5</v>
      </c>
      <c r="AS84" s="61"/>
      <c r="AT84" s="61"/>
      <c r="AU84" s="61"/>
      <c r="AV84" s="61"/>
      <c r="AW84" s="61"/>
      <c r="AX84" s="61"/>
      <c r="AY84" s="61"/>
      <c r="BT84" s="53"/>
      <c r="BU84" s="53"/>
      <c r="BV84" s="53"/>
      <c r="BW84" s="53"/>
      <c r="BX84" s="53"/>
      <c r="BY84" s="53"/>
      <c r="BZ84" s="53"/>
    </row>
    <row r="85" spans="1:79" ht="34.5" customHeight="1" x14ac:dyDescent="0.2">
      <c r="A85" s="61">
        <v>1</v>
      </c>
      <c r="B85" s="61"/>
      <c r="C85" s="61"/>
      <c r="D85" s="67" t="s">
        <v>113</v>
      </c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7"/>
      <c r="AB85" s="155">
        <v>0</v>
      </c>
      <c r="AC85" s="156"/>
      <c r="AD85" s="156"/>
      <c r="AE85" s="156"/>
      <c r="AF85" s="156"/>
      <c r="AG85" s="156"/>
      <c r="AH85" s="156"/>
      <c r="AI85" s="157"/>
      <c r="AJ85" s="155">
        <f>AK78</f>
        <v>10845000</v>
      </c>
      <c r="AK85" s="156"/>
      <c r="AL85" s="156"/>
      <c r="AM85" s="156"/>
      <c r="AN85" s="156"/>
      <c r="AO85" s="156"/>
      <c r="AP85" s="156"/>
      <c r="AQ85" s="157"/>
      <c r="AR85" s="155">
        <f>AB85+AJ85</f>
        <v>10845000</v>
      </c>
      <c r="AS85" s="156"/>
      <c r="AT85" s="156"/>
      <c r="AU85" s="156"/>
      <c r="AV85" s="156"/>
      <c r="AW85" s="156"/>
      <c r="AX85" s="156"/>
      <c r="AY85" s="157"/>
      <c r="BT85" s="53"/>
      <c r="BU85" s="53"/>
      <c r="BV85" s="53"/>
      <c r="BW85" s="53"/>
      <c r="BX85" s="53"/>
      <c r="BY85" s="53"/>
      <c r="BZ85" s="53"/>
      <c r="CA85" s="1" t="s">
        <v>8</v>
      </c>
    </row>
    <row r="86" spans="1:79" ht="33.75" customHeight="1" x14ac:dyDescent="0.2">
      <c r="A86" s="61">
        <v>2</v>
      </c>
      <c r="B86" s="61"/>
      <c r="C86" s="61"/>
      <c r="D86" s="120" t="s">
        <v>74</v>
      </c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58"/>
      <c r="AC86" s="159"/>
      <c r="AD86" s="159"/>
      <c r="AE86" s="159"/>
      <c r="AF86" s="159"/>
      <c r="AG86" s="159"/>
      <c r="AH86" s="159"/>
      <c r="AI86" s="160"/>
      <c r="AJ86" s="158"/>
      <c r="AK86" s="159"/>
      <c r="AL86" s="159"/>
      <c r="AM86" s="159"/>
      <c r="AN86" s="159"/>
      <c r="AO86" s="159"/>
      <c r="AP86" s="159"/>
      <c r="AQ86" s="160"/>
      <c r="AR86" s="158"/>
      <c r="AS86" s="159"/>
      <c r="AT86" s="159"/>
      <c r="AU86" s="159"/>
      <c r="AV86" s="159"/>
      <c r="AW86" s="159"/>
      <c r="AX86" s="159"/>
      <c r="AY86" s="160"/>
      <c r="BT86" s="53"/>
      <c r="BU86" s="53"/>
      <c r="BV86" s="53"/>
      <c r="BW86" s="53"/>
      <c r="BX86" s="53"/>
      <c r="BY86" s="53"/>
      <c r="BZ86" s="53"/>
    </row>
    <row r="87" spans="1:79" s="2" customFormat="1" ht="16.5" customHeight="1" x14ac:dyDescent="0.2">
      <c r="A87" s="66"/>
      <c r="B87" s="66"/>
      <c r="C87" s="66"/>
      <c r="D87" s="161" t="s">
        <v>18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3"/>
      <c r="AB87" s="62">
        <v>0</v>
      </c>
      <c r="AC87" s="62"/>
      <c r="AD87" s="62"/>
      <c r="AE87" s="62"/>
      <c r="AF87" s="62"/>
      <c r="AG87" s="62"/>
      <c r="AH87" s="62"/>
      <c r="AI87" s="62"/>
      <c r="AJ87" s="62">
        <f>AJ85</f>
        <v>10845000</v>
      </c>
      <c r="AK87" s="62"/>
      <c r="AL87" s="62"/>
      <c r="AM87" s="62"/>
      <c r="AN87" s="62"/>
      <c r="AO87" s="62"/>
      <c r="AP87" s="62"/>
      <c r="AQ87" s="62"/>
      <c r="AR87" s="62">
        <f>AB87+AJ87</f>
        <v>10845000</v>
      </c>
      <c r="AS87" s="62"/>
      <c r="AT87" s="62"/>
      <c r="AU87" s="62"/>
      <c r="AV87" s="62"/>
      <c r="AW87" s="62"/>
      <c r="AX87" s="62"/>
      <c r="AY87" s="62"/>
      <c r="BT87" s="56"/>
      <c r="BU87" s="56"/>
      <c r="BV87" s="56"/>
      <c r="BW87" s="56"/>
      <c r="BX87" s="56"/>
      <c r="BY87" s="56"/>
      <c r="BZ87" s="56"/>
    </row>
    <row r="88" spans="1:79" ht="6.7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BT88" s="53"/>
      <c r="BU88" s="53"/>
      <c r="BV88" s="53"/>
      <c r="BW88" s="53"/>
      <c r="BX88" s="53"/>
      <c r="BY88" s="53"/>
      <c r="BZ88" s="53"/>
    </row>
    <row r="89" spans="1:79" ht="15.75" customHeight="1" x14ac:dyDescent="0.2">
      <c r="A89" s="124" t="s">
        <v>31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T89" s="53"/>
      <c r="BU89" s="53"/>
      <c r="BV89" s="53"/>
      <c r="BW89" s="53"/>
      <c r="BX89" s="53"/>
      <c r="BY89" s="53"/>
      <c r="BZ89" s="53"/>
    </row>
    <row r="90" spans="1:79" ht="33" customHeight="1" x14ac:dyDescent="0.2">
      <c r="A90" s="61" t="s">
        <v>19</v>
      </c>
      <c r="B90" s="61"/>
      <c r="C90" s="61"/>
      <c r="D90" s="61"/>
      <c r="E90" s="61"/>
      <c r="F90" s="61"/>
      <c r="G90" s="63" t="s">
        <v>32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1" t="s">
        <v>2</v>
      </c>
      <c r="AA90" s="61"/>
      <c r="AB90" s="61"/>
      <c r="AC90" s="61"/>
      <c r="AD90" s="61"/>
      <c r="AE90" s="61" t="s">
        <v>1</v>
      </c>
      <c r="AF90" s="61"/>
      <c r="AG90" s="61"/>
      <c r="AH90" s="61"/>
      <c r="AI90" s="61"/>
      <c r="AJ90" s="61"/>
      <c r="AK90" s="61"/>
      <c r="AL90" s="61"/>
      <c r="AM90" s="61"/>
      <c r="AN90" s="61"/>
      <c r="AO90" s="63" t="s">
        <v>20</v>
      </c>
      <c r="AP90" s="64"/>
      <c r="AQ90" s="64"/>
      <c r="AR90" s="64"/>
      <c r="AS90" s="64"/>
      <c r="AT90" s="64"/>
      <c r="AU90" s="64"/>
      <c r="AV90" s="65"/>
      <c r="AW90" s="63" t="s">
        <v>21</v>
      </c>
      <c r="AX90" s="64"/>
      <c r="AY90" s="64"/>
      <c r="AZ90" s="64"/>
      <c r="BA90" s="64"/>
      <c r="BB90" s="64"/>
      <c r="BC90" s="64"/>
      <c r="BD90" s="65"/>
      <c r="BE90" s="63" t="s">
        <v>18</v>
      </c>
      <c r="BF90" s="64"/>
      <c r="BG90" s="64"/>
      <c r="BH90" s="64"/>
      <c r="BI90" s="64"/>
      <c r="BJ90" s="64"/>
      <c r="BK90" s="64"/>
      <c r="BL90" s="65"/>
      <c r="BT90" s="53"/>
      <c r="BU90" s="53"/>
      <c r="BV90" s="53"/>
      <c r="BW90" s="53"/>
      <c r="BX90" s="53"/>
      <c r="BY90" s="53"/>
      <c r="BZ90" s="53"/>
    </row>
    <row r="91" spans="1:79" ht="15.75" customHeight="1" x14ac:dyDescent="0.2">
      <c r="A91" s="61">
        <v>1</v>
      </c>
      <c r="B91" s="61"/>
      <c r="C91" s="61"/>
      <c r="D91" s="61"/>
      <c r="E91" s="61"/>
      <c r="F91" s="61"/>
      <c r="G91" s="63">
        <v>2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5"/>
      <c r="Z91" s="61">
        <v>3</v>
      </c>
      <c r="AA91" s="61"/>
      <c r="AB91" s="61"/>
      <c r="AC91" s="61"/>
      <c r="AD91" s="61"/>
      <c r="AE91" s="61">
        <v>4</v>
      </c>
      <c r="AF91" s="61"/>
      <c r="AG91" s="61"/>
      <c r="AH91" s="61"/>
      <c r="AI91" s="61"/>
      <c r="AJ91" s="61"/>
      <c r="AK91" s="61"/>
      <c r="AL91" s="61"/>
      <c r="AM91" s="61"/>
      <c r="AN91" s="61"/>
      <c r="AO91" s="61">
        <v>5</v>
      </c>
      <c r="AP91" s="61"/>
      <c r="AQ91" s="61"/>
      <c r="AR91" s="61"/>
      <c r="AS91" s="61"/>
      <c r="AT91" s="61"/>
      <c r="AU91" s="61"/>
      <c r="AV91" s="61"/>
      <c r="AW91" s="61">
        <v>6</v>
      </c>
      <c r="AX91" s="61"/>
      <c r="AY91" s="61"/>
      <c r="AZ91" s="61"/>
      <c r="BA91" s="61"/>
      <c r="BB91" s="61"/>
      <c r="BC91" s="61"/>
      <c r="BD91" s="61"/>
      <c r="BE91" s="61">
        <v>7</v>
      </c>
      <c r="BF91" s="61"/>
      <c r="BG91" s="61"/>
      <c r="BH91" s="61"/>
      <c r="BI91" s="61"/>
      <c r="BJ91" s="61"/>
      <c r="BK91" s="61"/>
      <c r="BL91" s="61"/>
      <c r="BT91" s="53"/>
      <c r="BU91" s="53"/>
      <c r="BV91" s="53"/>
      <c r="BW91" s="53"/>
      <c r="BX91" s="53"/>
      <c r="BY91" s="53"/>
      <c r="BZ91" s="53"/>
    </row>
    <row r="92" spans="1:79" ht="18" customHeight="1" x14ac:dyDescent="0.2">
      <c r="A92" s="61"/>
      <c r="B92" s="61"/>
      <c r="C92" s="61"/>
      <c r="D92" s="61"/>
      <c r="E92" s="61"/>
      <c r="F92" s="61"/>
      <c r="G92" s="111" t="s">
        <v>80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7"/>
      <c r="BE92" s="170"/>
      <c r="BF92" s="170"/>
      <c r="BG92" s="170"/>
      <c r="BH92" s="170"/>
      <c r="BI92" s="170"/>
      <c r="BJ92" s="170"/>
      <c r="BK92" s="170"/>
      <c r="BL92" s="170"/>
      <c r="BT92" s="53"/>
      <c r="BU92" s="53"/>
      <c r="BV92" s="53"/>
      <c r="BW92" s="53"/>
      <c r="BX92" s="53"/>
      <c r="BY92" s="53"/>
      <c r="BZ92" s="53"/>
      <c r="CA92" s="1" t="s">
        <v>9</v>
      </c>
    </row>
    <row r="93" spans="1:79" s="2" customFormat="1" ht="18" customHeight="1" x14ac:dyDescent="0.2">
      <c r="A93" s="66">
        <v>0</v>
      </c>
      <c r="B93" s="66"/>
      <c r="C93" s="66"/>
      <c r="D93" s="66"/>
      <c r="E93" s="66"/>
      <c r="F93" s="66"/>
      <c r="G93" s="95" t="s">
        <v>55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3"/>
      <c r="Z93" s="96"/>
      <c r="AA93" s="96"/>
      <c r="AB93" s="96"/>
      <c r="AC93" s="96"/>
      <c r="AD93" s="96"/>
      <c r="AE93" s="154"/>
      <c r="AF93" s="154"/>
      <c r="AG93" s="154"/>
      <c r="AH93" s="154"/>
      <c r="AI93" s="154"/>
      <c r="AJ93" s="154"/>
      <c r="AK93" s="154"/>
      <c r="AL93" s="154"/>
      <c r="AM93" s="154"/>
      <c r="AN93" s="95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T93" s="56"/>
      <c r="BU93" s="56"/>
      <c r="BV93" s="56"/>
      <c r="BW93" s="56"/>
      <c r="BX93" s="56"/>
      <c r="BY93" s="56"/>
      <c r="BZ93" s="56"/>
      <c r="CA93" s="2" t="s">
        <v>10</v>
      </c>
    </row>
    <row r="94" spans="1:79" ht="97.5" customHeight="1" x14ac:dyDescent="0.2">
      <c r="A94" s="61">
        <v>0</v>
      </c>
      <c r="B94" s="61"/>
      <c r="C94" s="61"/>
      <c r="D94" s="61"/>
      <c r="E94" s="61"/>
      <c r="F94" s="61"/>
      <c r="G94" s="67" t="s">
        <v>115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60" t="s">
        <v>56</v>
      </c>
      <c r="AA94" s="60"/>
      <c r="AB94" s="60"/>
      <c r="AC94" s="60"/>
      <c r="AD94" s="60"/>
      <c r="AE94" s="57" t="s">
        <v>77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73"/>
      <c r="AP94" s="73"/>
      <c r="AQ94" s="73"/>
      <c r="AR94" s="73"/>
      <c r="AS94" s="73"/>
      <c r="AT94" s="73"/>
      <c r="AU94" s="73"/>
      <c r="AV94" s="73"/>
      <c r="AW94" s="73">
        <f>AK50</f>
        <v>1910000</v>
      </c>
      <c r="AX94" s="73"/>
      <c r="AY94" s="73"/>
      <c r="AZ94" s="73"/>
      <c r="BA94" s="73"/>
      <c r="BB94" s="73"/>
      <c r="BC94" s="73"/>
      <c r="BD94" s="73"/>
      <c r="BE94" s="73">
        <f>AO94+AW94</f>
        <v>1910000</v>
      </c>
      <c r="BF94" s="73"/>
      <c r="BG94" s="73"/>
      <c r="BH94" s="73"/>
      <c r="BI94" s="73"/>
      <c r="BJ94" s="73"/>
      <c r="BK94" s="73"/>
      <c r="BL94" s="73"/>
      <c r="BT94" s="53"/>
      <c r="BU94" s="53"/>
      <c r="BV94" s="53"/>
      <c r="BW94" s="53"/>
      <c r="BX94" s="53"/>
      <c r="BY94" s="53"/>
      <c r="BZ94" s="53"/>
    </row>
    <row r="95" spans="1:79" ht="18.75" customHeight="1" x14ac:dyDescent="0.2">
      <c r="A95" s="66">
        <v>0</v>
      </c>
      <c r="B95" s="66"/>
      <c r="C95" s="66"/>
      <c r="D95" s="66"/>
      <c r="E95" s="66"/>
      <c r="F95" s="66"/>
      <c r="G95" s="95" t="s">
        <v>78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0"/>
      <c r="AA95" s="60"/>
      <c r="AB95" s="60"/>
      <c r="AC95" s="60"/>
      <c r="AD95" s="60"/>
      <c r="AE95" s="57"/>
      <c r="AF95" s="64"/>
      <c r="AG95" s="64"/>
      <c r="AH95" s="64"/>
      <c r="AI95" s="64"/>
      <c r="AJ95" s="64"/>
      <c r="AK95" s="64"/>
      <c r="AL95" s="64"/>
      <c r="AM95" s="64"/>
      <c r="AN95" s="65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T95" s="53"/>
      <c r="BU95" s="53"/>
      <c r="BV95" s="53"/>
      <c r="BW95" s="53"/>
      <c r="BX95" s="53"/>
      <c r="BY95" s="53"/>
      <c r="BZ95" s="53"/>
    </row>
    <row r="96" spans="1:79" ht="69.75" customHeight="1" x14ac:dyDescent="0.2">
      <c r="A96" s="66">
        <v>0</v>
      </c>
      <c r="B96" s="66"/>
      <c r="C96" s="66"/>
      <c r="D96" s="66"/>
      <c r="E96" s="66"/>
      <c r="F96" s="66"/>
      <c r="G96" s="67" t="s">
        <v>117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9"/>
      <c r="Z96" s="60" t="s">
        <v>56</v>
      </c>
      <c r="AA96" s="60"/>
      <c r="AB96" s="60"/>
      <c r="AC96" s="60"/>
      <c r="AD96" s="60"/>
      <c r="AE96" s="57" t="s">
        <v>77</v>
      </c>
      <c r="AF96" s="64"/>
      <c r="AG96" s="64"/>
      <c r="AH96" s="64"/>
      <c r="AI96" s="64"/>
      <c r="AJ96" s="64"/>
      <c r="AK96" s="64"/>
      <c r="AL96" s="64"/>
      <c r="AM96" s="64"/>
      <c r="AN96" s="65"/>
      <c r="AO96" s="62"/>
      <c r="AP96" s="62"/>
      <c r="AQ96" s="62"/>
      <c r="AR96" s="62"/>
      <c r="AS96" s="62"/>
      <c r="AT96" s="62"/>
      <c r="AU96" s="62"/>
      <c r="AV96" s="62"/>
      <c r="AW96" s="73">
        <f>AK51</f>
        <v>100000</v>
      </c>
      <c r="AX96" s="73"/>
      <c r="AY96" s="73"/>
      <c r="AZ96" s="73"/>
      <c r="BA96" s="73"/>
      <c r="BB96" s="73"/>
      <c r="BC96" s="73"/>
      <c r="BD96" s="73"/>
      <c r="BE96" s="73">
        <f>AW96</f>
        <v>100000</v>
      </c>
      <c r="BF96" s="73"/>
      <c r="BG96" s="73"/>
      <c r="BH96" s="73"/>
      <c r="BI96" s="73"/>
      <c r="BJ96" s="73"/>
      <c r="BK96" s="73"/>
      <c r="BL96" s="73"/>
      <c r="BT96" s="53"/>
      <c r="BU96" s="53"/>
      <c r="BV96" s="53"/>
      <c r="BW96" s="53"/>
      <c r="BX96" s="53"/>
      <c r="BY96" s="53"/>
      <c r="BZ96" s="53"/>
    </row>
    <row r="97" spans="1:78" ht="36.75" customHeight="1" x14ac:dyDescent="0.2">
      <c r="A97" s="66">
        <v>0</v>
      </c>
      <c r="B97" s="66"/>
      <c r="C97" s="66"/>
      <c r="D97" s="66"/>
      <c r="E97" s="66"/>
      <c r="F97" s="66"/>
      <c r="G97" s="67" t="s">
        <v>107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0" t="s">
        <v>56</v>
      </c>
      <c r="AA97" s="60"/>
      <c r="AB97" s="60"/>
      <c r="AC97" s="60"/>
      <c r="AD97" s="60"/>
      <c r="AE97" s="114" t="s">
        <v>105</v>
      </c>
      <c r="AF97" s="115"/>
      <c r="AG97" s="115"/>
      <c r="AH97" s="115"/>
      <c r="AI97" s="115"/>
      <c r="AJ97" s="115"/>
      <c r="AK97" s="115"/>
      <c r="AL97" s="115"/>
      <c r="AM97" s="115"/>
      <c r="AN97" s="116"/>
      <c r="AO97" s="62"/>
      <c r="AP97" s="62"/>
      <c r="AQ97" s="62"/>
      <c r="AR97" s="62"/>
      <c r="AS97" s="62"/>
      <c r="AT97" s="62"/>
      <c r="AU97" s="62"/>
      <c r="AV97" s="62"/>
      <c r="AW97" s="73">
        <f>SUM(AK52:AR54)</f>
        <v>110000</v>
      </c>
      <c r="AX97" s="73"/>
      <c r="AY97" s="73"/>
      <c r="AZ97" s="73"/>
      <c r="BA97" s="73"/>
      <c r="BB97" s="73"/>
      <c r="BC97" s="73"/>
      <c r="BD97" s="73"/>
      <c r="BE97" s="73">
        <f>AW97</f>
        <v>110000</v>
      </c>
      <c r="BF97" s="73"/>
      <c r="BG97" s="73"/>
      <c r="BH97" s="73"/>
      <c r="BI97" s="73"/>
      <c r="BJ97" s="73"/>
      <c r="BK97" s="73"/>
      <c r="BL97" s="73"/>
      <c r="BT97" s="53"/>
      <c r="BU97" s="53"/>
      <c r="BV97" s="53"/>
      <c r="BW97" s="53"/>
      <c r="BX97" s="53"/>
      <c r="BY97" s="53"/>
      <c r="BZ97" s="53"/>
    </row>
    <row r="98" spans="1:78" ht="36.75" customHeight="1" x14ac:dyDescent="0.2">
      <c r="A98" s="66"/>
      <c r="B98" s="66"/>
      <c r="C98" s="66"/>
      <c r="D98" s="66"/>
      <c r="E98" s="66"/>
      <c r="F98" s="66"/>
      <c r="G98" s="67" t="s">
        <v>118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9"/>
      <c r="Z98" s="60" t="s">
        <v>56</v>
      </c>
      <c r="AA98" s="60"/>
      <c r="AB98" s="60"/>
      <c r="AC98" s="60"/>
      <c r="AD98" s="60"/>
      <c r="AE98" s="114" t="s">
        <v>105</v>
      </c>
      <c r="AF98" s="115"/>
      <c r="AG98" s="115"/>
      <c r="AH98" s="115"/>
      <c r="AI98" s="115"/>
      <c r="AJ98" s="115"/>
      <c r="AK98" s="115"/>
      <c r="AL98" s="115"/>
      <c r="AM98" s="115"/>
      <c r="AN98" s="116"/>
      <c r="AO98" s="62"/>
      <c r="AP98" s="62"/>
      <c r="AQ98" s="62"/>
      <c r="AR98" s="62"/>
      <c r="AS98" s="62"/>
      <c r="AT98" s="62"/>
      <c r="AU98" s="62"/>
      <c r="AV98" s="62"/>
      <c r="AW98" s="73">
        <f>AK55</f>
        <v>100000</v>
      </c>
      <c r="AX98" s="73"/>
      <c r="AY98" s="73"/>
      <c r="AZ98" s="73"/>
      <c r="BA98" s="73"/>
      <c r="BB98" s="73"/>
      <c r="BC98" s="73"/>
      <c r="BD98" s="73"/>
      <c r="BE98" s="73">
        <f>AW98</f>
        <v>100000</v>
      </c>
      <c r="BF98" s="73"/>
      <c r="BG98" s="73"/>
      <c r="BH98" s="73"/>
      <c r="BI98" s="73"/>
      <c r="BJ98" s="73"/>
      <c r="BK98" s="73"/>
      <c r="BL98" s="73"/>
      <c r="BT98" s="53"/>
      <c r="BU98" s="53"/>
      <c r="BV98" s="53"/>
      <c r="BW98" s="53"/>
      <c r="BX98" s="53"/>
      <c r="BY98" s="53"/>
      <c r="BZ98" s="53"/>
    </row>
    <row r="99" spans="1:78" ht="35.25" customHeight="1" x14ac:dyDescent="0.2">
      <c r="A99" s="66">
        <v>0</v>
      </c>
      <c r="B99" s="66"/>
      <c r="C99" s="66"/>
      <c r="D99" s="66"/>
      <c r="E99" s="66"/>
      <c r="F99" s="66"/>
      <c r="G99" s="67" t="s">
        <v>114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7"/>
      <c r="Z99" s="60" t="s">
        <v>56</v>
      </c>
      <c r="AA99" s="60"/>
      <c r="AB99" s="60"/>
      <c r="AC99" s="60"/>
      <c r="AD99" s="60"/>
      <c r="AE99" s="57" t="s">
        <v>77</v>
      </c>
      <c r="AF99" s="64"/>
      <c r="AG99" s="64"/>
      <c r="AH99" s="64"/>
      <c r="AI99" s="64"/>
      <c r="AJ99" s="64"/>
      <c r="AK99" s="64"/>
      <c r="AL99" s="64"/>
      <c r="AM99" s="64"/>
      <c r="AN99" s="65"/>
      <c r="AO99" s="62"/>
      <c r="AP99" s="62"/>
      <c r="AQ99" s="62"/>
      <c r="AR99" s="62"/>
      <c r="AS99" s="62"/>
      <c r="AT99" s="62"/>
      <c r="AU99" s="62"/>
      <c r="AV99" s="62"/>
      <c r="AW99" s="73">
        <f>AK56</f>
        <v>1600000</v>
      </c>
      <c r="AX99" s="73"/>
      <c r="AY99" s="73"/>
      <c r="AZ99" s="73"/>
      <c r="BA99" s="73"/>
      <c r="BB99" s="73"/>
      <c r="BC99" s="73"/>
      <c r="BD99" s="73"/>
      <c r="BE99" s="73">
        <f>AW99</f>
        <v>1600000</v>
      </c>
      <c r="BF99" s="73"/>
      <c r="BG99" s="73"/>
      <c r="BH99" s="73"/>
      <c r="BI99" s="73"/>
      <c r="BJ99" s="73"/>
      <c r="BK99" s="73"/>
      <c r="BL99" s="73"/>
      <c r="BP99" s="52"/>
      <c r="BT99" s="53"/>
      <c r="BU99" s="53"/>
      <c r="BV99" s="53"/>
      <c r="BW99" s="53"/>
      <c r="BX99" s="53"/>
      <c r="BY99" s="53"/>
      <c r="BZ99" s="53"/>
    </row>
    <row r="100" spans="1:78" s="2" customFormat="1" ht="17.25" customHeight="1" x14ac:dyDescent="0.2">
      <c r="A100" s="66">
        <v>0</v>
      </c>
      <c r="B100" s="66"/>
      <c r="C100" s="66"/>
      <c r="D100" s="66"/>
      <c r="E100" s="66"/>
      <c r="F100" s="66"/>
      <c r="G100" s="95" t="s">
        <v>57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96"/>
      <c r="AA100" s="96"/>
      <c r="AB100" s="96"/>
      <c r="AC100" s="96"/>
      <c r="AD100" s="96"/>
      <c r="AE100" s="171"/>
      <c r="AF100" s="172"/>
      <c r="AG100" s="172"/>
      <c r="AH100" s="172"/>
      <c r="AI100" s="172"/>
      <c r="AJ100" s="172"/>
      <c r="AK100" s="172"/>
      <c r="AL100" s="172"/>
      <c r="AM100" s="172"/>
      <c r="AN100" s="173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T100" s="56"/>
      <c r="BU100" s="56"/>
      <c r="BV100" s="56"/>
      <c r="BW100" s="56"/>
      <c r="BX100" s="56"/>
      <c r="BY100" s="56"/>
      <c r="BZ100" s="56"/>
    </row>
    <row r="101" spans="1:78" ht="40.5" customHeight="1" x14ac:dyDescent="0.2">
      <c r="A101" s="61">
        <v>0</v>
      </c>
      <c r="B101" s="61"/>
      <c r="C101" s="61"/>
      <c r="D101" s="61"/>
      <c r="E101" s="61"/>
      <c r="F101" s="61"/>
      <c r="G101" s="67" t="s">
        <v>70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60" t="s">
        <v>58</v>
      </c>
      <c r="AA101" s="60"/>
      <c r="AB101" s="60"/>
      <c r="AC101" s="60"/>
      <c r="AD101" s="60"/>
      <c r="AE101" s="57" t="s">
        <v>73</v>
      </c>
      <c r="AF101" s="64"/>
      <c r="AG101" s="64"/>
      <c r="AH101" s="64"/>
      <c r="AI101" s="64"/>
      <c r="AJ101" s="64"/>
      <c r="AK101" s="64"/>
      <c r="AL101" s="64"/>
      <c r="AM101" s="64"/>
      <c r="AN101" s="65"/>
      <c r="AO101" s="73"/>
      <c r="AP101" s="73"/>
      <c r="AQ101" s="73"/>
      <c r="AR101" s="73"/>
      <c r="AS101" s="73"/>
      <c r="AT101" s="73"/>
      <c r="AU101" s="73"/>
      <c r="AV101" s="73"/>
      <c r="AW101" s="73">
        <f>AW94/33361779.74*100</f>
        <v>5.7251142321701574</v>
      </c>
      <c r="AX101" s="73"/>
      <c r="AY101" s="73"/>
      <c r="AZ101" s="73"/>
      <c r="BA101" s="73"/>
      <c r="BB101" s="73"/>
      <c r="BC101" s="73"/>
      <c r="BD101" s="73"/>
      <c r="BE101" s="73">
        <f>AO101+AW101</f>
        <v>5.7251142321701574</v>
      </c>
      <c r="BF101" s="73"/>
      <c r="BG101" s="73"/>
      <c r="BH101" s="73"/>
      <c r="BI101" s="73"/>
      <c r="BJ101" s="73"/>
      <c r="BK101" s="73"/>
      <c r="BL101" s="73"/>
      <c r="BT101" s="53"/>
      <c r="BU101" s="53"/>
      <c r="BV101" s="53"/>
      <c r="BW101" s="53"/>
      <c r="BX101" s="53"/>
      <c r="BY101" s="53"/>
      <c r="BZ101" s="53"/>
    </row>
    <row r="102" spans="1:78" ht="13.5" customHeight="1" x14ac:dyDescent="0.2">
      <c r="A102" s="32"/>
      <c r="B102" s="32"/>
      <c r="C102" s="32"/>
      <c r="D102" s="32"/>
      <c r="E102" s="32"/>
      <c r="F102" s="32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3"/>
      <c r="AF102" s="34"/>
      <c r="AG102" s="34"/>
      <c r="AH102" s="34"/>
      <c r="AI102" s="34"/>
      <c r="AJ102" s="34"/>
      <c r="AK102" s="34"/>
      <c r="AL102" s="34"/>
      <c r="AM102" s="34"/>
      <c r="AN102" s="34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T102" s="53"/>
      <c r="BU102" s="53"/>
      <c r="BV102" s="53"/>
      <c r="BW102" s="53"/>
      <c r="BX102" s="53"/>
      <c r="BY102" s="53"/>
      <c r="BZ102" s="53"/>
    </row>
    <row r="103" spans="1:78" ht="34.5" customHeight="1" x14ac:dyDescent="0.2">
      <c r="A103" s="61" t="s">
        <v>19</v>
      </c>
      <c r="B103" s="61"/>
      <c r="C103" s="61"/>
      <c r="D103" s="61"/>
      <c r="E103" s="61"/>
      <c r="F103" s="61"/>
      <c r="G103" s="63" t="s">
        <v>32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61" t="s">
        <v>2</v>
      </c>
      <c r="AA103" s="61"/>
      <c r="AB103" s="61"/>
      <c r="AC103" s="61"/>
      <c r="AD103" s="61"/>
      <c r="AE103" s="61" t="s">
        <v>1</v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3" t="s">
        <v>20</v>
      </c>
      <c r="AP103" s="64"/>
      <c r="AQ103" s="64"/>
      <c r="AR103" s="64"/>
      <c r="AS103" s="64"/>
      <c r="AT103" s="64"/>
      <c r="AU103" s="64"/>
      <c r="AV103" s="65"/>
      <c r="AW103" s="63" t="s">
        <v>21</v>
      </c>
      <c r="AX103" s="64"/>
      <c r="AY103" s="64"/>
      <c r="AZ103" s="64"/>
      <c r="BA103" s="64"/>
      <c r="BB103" s="64"/>
      <c r="BC103" s="64"/>
      <c r="BD103" s="65"/>
      <c r="BE103" s="63" t="s">
        <v>18</v>
      </c>
      <c r="BF103" s="64"/>
      <c r="BG103" s="64"/>
      <c r="BH103" s="64"/>
      <c r="BI103" s="64"/>
      <c r="BJ103" s="64"/>
      <c r="BK103" s="64"/>
      <c r="BL103" s="65"/>
      <c r="BT103" s="53"/>
      <c r="BU103" s="53"/>
      <c r="BV103" s="53"/>
      <c r="BW103" s="53"/>
      <c r="BX103" s="53"/>
      <c r="BY103" s="53"/>
      <c r="BZ103" s="53"/>
    </row>
    <row r="104" spans="1:78" ht="18" customHeight="1" x14ac:dyDescent="0.2">
      <c r="A104" s="61">
        <v>1</v>
      </c>
      <c r="B104" s="61"/>
      <c r="C104" s="61"/>
      <c r="D104" s="61"/>
      <c r="E104" s="61"/>
      <c r="F104" s="61"/>
      <c r="G104" s="63">
        <v>2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5"/>
      <c r="Z104" s="61">
        <v>3</v>
      </c>
      <c r="AA104" s="61"/>
      <c r="AB104" s="61"/>
      <c r="AC104" s="61"/>
      <c r="AD104" s="61"/>
      <c r="AE104" s="61">
        <v>4</v>
      </c>
      <c r="AF104" s="61"/>
      <c r="AG104" s="61"/>
      <c r="AH104" s="61"/>
      <c r="AI104" s="61"/>
      <c r="AJ104" s="61"/>
      <c r="AK104" s="61"/>
      <c r="AL104" s="61"/>
      <c r="AM104" s="61"/>
      <c r="AN104" s="61"/>
      <c r="AO104" s="61">
        <v>5</v>
      </c>
      <c r="AP104" s="61"/>
      <c r="AQ104" s="61"/>
      <c r="AR104" s="61"/>
      <c r="AS104" s="61"/>
      <c r="AT104" s="61"/>
      <c r="AU104" s="61"/>
      <c r="AV104" s="61"/>
      <c r="AW104" s="61">
        <v>6</v>
      </c>
      <c r="AX104" s="61"/>
      <c r="AY104" s="61"/>
      <c r="AZ104" s="61"/>
      <c r="BA104" s="61"/>
      <c r="BB104" s="61"/>
      <c r="BC104" s="61"/>
      <c r="BD104" s="61"/>
      <c r="BE104" s="61">
        <v>7</v>
      </c>
      <c r="BF104" s="61"/>
      <c r="BG104" s="61"/>
      <c r="BH104" s="61"/>
      <c r="BI104" s="61"/>
      <c r="BJ104" s="61"/>
      <c r="BK104" s="61"/>
      <c r="BL104" s="61"/>
      <c r="BT104" s="53"/>
      <c r="BU104" s="53"/>
      <c r="BV104" s="53"/>
      <c r="BW104" s="53"/>
      <c r="BX104" s="53"/>
      <c r="BY104" s="53"/>
      <c r="BZ104" s="53"/>
    </row>
    <row r="105" spans="1:78" ht="21" customHeight="1" x14ac:dyDescent="0.2">
      <c r="A105" s="61"/>
      <c r="B105" s="61"/>
      <c r="C105" s="61"/>
      <c r="D105" s="61"/>
      <c r="E105" s="61"/>
      <c r="F105" s="61"/>
      <c r="G105" s="111" t="s">
        <v>81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7"/>
      <c r="BE105" s="170"/>
      <c r="BF105" s="170"/>
      <c r="BG105" s="170"/>
      <c r="BH105" s="170"/>
      <c r="BI105" s="170"/>
      <c r="BJ105" s="170"/>
      <c r="BK105" s="170"/>
      <c r="BL105" s="170"/>
      <c r="BT105" s="53"/>
      <c r="BU105" s="53"/>
      <c r="BV105" s="53"/>
      <c r="BW105" s="53"/>
      <c r="BX105" s="53"/>
      <c r="BY105" s="53"/>
      <c r="BZ105" s="53"/>
    </row>
    <row r="106" spans="1:78" ht="18.75" customHeight="1" x14ac:dyDescent="0.2">
      <c r="A106" s="66">
        <v>0</v>
      </c>
      <c r="B106" s="66"/>
      <c r="C106" s="66"/>
      <c r="D106" s="66"/>
      <c r="E106" s="66"/>
      <c r="F106" s="66"/>
      <c r="G106" s="95" t="s">
        <v>55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3"/>
      <c r="Z106" s="96"/>
      <c r="AA106" s="96"/>
      <c r="AB106" s="96"/>
      <c r="AC106" s="96"/>
      <c r="AD106" s="96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95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T106" s="53"/>
      <c r="BU106" s="53"/>
      <c r="BV106" s="53"/>
      <c r="BW106" s="53"/>
      <c r="BX106" s="53"/>
      <c r="BY106" s="53"/>
      <c r="BZ106" s="53"/>
    </row>
    <row r="107" spans="1:78" ht="18.75" customHeight="1" x14ac:dyDescent="0.2">
      <c r="A107" s="61"/>
      <c r="B107" s="61"/>
      <c r="C107" s="61"/>
      <c r="D107" s="61"/>
      <c r="E107" s="61"/>
      <c r="F107" s="61"/>
      <c r="G107" s="67" t="s">
        <v>83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7"/>
      <c r="Z107" s="60" t="s">
        <v>56</v>
      </c>
      <c r="AA107" s="60"/>
      <c r="AB107" s="60"/>
      <c r="AC107" s="60"/>
      <c r="AD107" s="60"/>
      <c r="AE107" s="57" t="s">
        <v>82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73"/>
      <c r="AP107" s="73"/>
      <c r="AQ107" s="73"/>
      <c r="AR107" s="73"/>
      <c r="AS107" s="73"/>
      <c r="AT107" s="73"/>
      <c r="AU107" s="73"/>
      <c r="AV107" s="73"/>
      <c r="AW107" s="73">
        <f>SUM(AW108:BD111)</f>
        <v>8000000</v>
      </c>
      <c r="AX107" s="73"/>
      <c r="AY107" s="73"/>
      <c r="AZ107" s="73"/>
      <c r="BA107" s="73"/>
      <c r="BB107" s="73"/>
      <c r="BC107" s="73"/>
      <c r="BD107" s="73"/>
      <c r="BE107" s="73">
        <f>AO107+AW107</f>
        <v>8000000</v>
      </c>
      <c r="BF107" s="73"/>
      <c r="BG107" s="73"/>
      <c r="BH107" s="73"/>
      <c r="BI107" s="73"/>
      <c r="BJ107" s="73"/>
      <c r="BK107" s="73"/>
      <c r="BL107" s="73"/>
      <c r="BT107" s="53"/>
      <c r="BU107" s="53"/>
      <c r="BV107" s="53"/>
      <c r="BW107" s="53"/>
      <c r="BX107" s="53"/>
      <c r="BY107" s="53"/>
      <c r="BZ107" s="53"/>
    </row>
    <row r="108" spans="1:78" ht="68.25" customHeight="1" x14ac:dyDescent="0.2">
      <c r="A108" s="61"/>
      <c r="B108" s="61"/>
      <c r="C108" s="61"/>
      <c r="D108" s="61"/>
      <c r="E108" s="61"/>
      <c r="F108" s="61"/>
      <c r="G108" s="67" t="s">
        <v>124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7"/>
      <c r="Z108" s="60" t="s">
        <v>56</v>
      </c>
      <c r="AA108" s="60"/>
      <c r="AB108" s="60"/>
      <c r="AC108" s="60"/>
      <c r="AD108" s="60"/>
      <c r="AE108" s="57" t="s">
        <v>82</v>
      </c>
      <c r="AF108" s="64"/>
      <c r="AG108" s="64"/>
      <c r="AH108" s="64"/>
      <c r="AI108" s="64"/>
      <c r="AJ108" s="64"/>
      <c r="AK108" s="64"/>
      <c r="AL108" s="64"/>
      <c r="AM108" s="64"/>
      <c r="AN108" s="65"/>
      <c r="AO108" s="73"/>
      <c r="AP108" s="73"/>
      <c r="AQ108" s="73"/>
      <c r="AR108" s="73"/>
      <c r="AS108" s="73"/>
      <c r="AT108" s="73"/>
      <c r="AU108" s="73"/>
      <c r="AV108" s="73"/>
      <c r="AW108" s="73">
        <f>AK61+AK62+AK63+AK64+AK65+AK66</f>
        <v>4000000</v>
      </c>
      <c r="AX108" s="73"/>
      <c r="AY108" s="73"/>
      <c r="AZ108" s="73"/>
      <c r="BA108" s="73"/>
      <c r="BB108" s="73"/>
      <c r="BC108" s="73"/>
      <c r="BD108" s="73"/>
      <c r="BE108" s="73">
        <f>AO108+AW108</f>
        <v>4000000</v>
      </c>
      <c r="BF108" s="73"/>
      <c r="BG108" s="73"/>
      <c r="BH108" s="73"/>
      <c r="BI108" s="73"/>
      <c r="BJ108" s="73"/>
      <c r="BK108" s="73"/>
      <c r="BL108" s="73"/>
      <c r="BT108" s="53"/>
      <c r="BU108" s="53"/>
      <c r="BV108" s="53"/>
      <c r="BW108" s="53"/>
      <c r="BX108" s="53"/>
      <c r="BY108" s="53"/>
      <c r="BZ108" s="53"/>
    </row>
    <row r="109" spans="1:78" ht="33.75" customHeight="1" x14ac:dyDescent="0.2">
      <c r="A109" s="61"/>
      <c r="B109" s="61"/>
      <c r="C109" s="61"/>
      <c r="D109" s="61"/>
      <c r="E109" s="61"/>
      <c r="F109" s="61"/>
      <c r="G109" s="174" t="s">
        <v>98</v>
      </c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6"/>
      <c r="Z109" s="60" t="s">
        <v>56</v>
      </c>
      <c r="AA109" s="60"/>
      <c r="AB109" s="60"/>
      <c r="AC109" s="60"/>
      <c r="AD109" s="60"/>
      <c r="AE109" s="57" t="s">
        <v>82</v>
      </c>
      <c r="AF109" s="64"/>
      <c r="AG109" s="64"/>
      <c r="AH109" s="64"/>
      <c r="AI109" s="64"/>
      <c r="AJ109" s="64"/>
      <c r="AK109" s="64"/>
      <c r="AL109" s="64"/>
      <c r="AM109" s="64"/>
      <c r="AN109" s="65"/>
      <c r="AO109" s="73"/>
      <c r="AP109" s="73"/>
      <c r="AQ109" s="73"/>
      <c r="AR109" s="73"/>
      <c r="AS109" s="73"/>
      <c r="AT109" s="73"/>
      <c r="AU109" s="73"/>
      <c r="AV109" s="73"/>
      <c r="AW109" s="73">
        <f>AK58</f>
        <v>1000000</v>
      </c>
      <c r="AX109" s="73"/>
      <c r="AY109" s="73"/>
      <c r="AZ109" s="73"/>
      <c r="BA109" s="73"/>
      <c r="BB109" s="73"/>
      <c r="BC109" s="73"/>
      <c r="BD109" s="73"/>
      <c r="BE109" s="73">
        <f>AO109+AW109</f>
        <v>1000000</v>
      </c>
      <c r="BF109" s="73"/>
      <c r="BG109" s="73"/>
      <c r="BH109" s="73"/>
      <c r="BI109" s="73"/>
      <c r="BJ109" s="73"/>
      <c r="BK109" s="73"/>
      <c r="BL109" s="73"/>
      <c r="BT109" s="53"/>
      <c r="BU109" s="53"/>
      <c r="BV109" s="53"/>
      <c r="BW109" s="53"/>
      <c r="BX109" s="53"/>
      <c r="BY109" s="53"/>
      <c r="BZ109" s="53"/>
    </row>
    <row r="110" spans="1:78" ht="23.25" hidden="1" customHeight="1" x14ac:dyDescent="0.2">
      <c r="A110" s="61"/>
      <c r="B110" s="61"/>
      <c r="C110" s="61"/>
      <c r="D110" s="61"/>
      <c r="E110" s="61"/>
      <c r="F110" s="61"/>
      <c r="G110" s="67" t="s">
        <v>125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60" t="s">
        <v>56</v>
      </c>
      <c r="AA110" s="60"/>
      <c r="AB110" s="60"/>
      <c r="AC110" s="60"/>
      <c r="AD110" s="60"/>
      <c r="AE110" s="57" t="s">
        <v>82</v>
      </c>
      <c r="AF110" s="64"/>
      <c r="AG110" s="64"/>
      <c r="AH110" s="64"/>
      <c r="AI110" s="64"/>
      <c r="AJ110" s="64"/>
      <c r="AK110" s="64"/>
      <c r="AL110" s="64"/>
      <c r="AM110" s="64"/>
      <c r="AN110" s="65"/>
      <c r="AO110" s="73"/>
      <c r="AP110" s="73"/>
      <c r="AQ110" s="73"/>
      <c r="AR110" s="73"/>
      <c r="AS110" s="73"/>
      <c r="AT110" s="73"/>
      <c r="AU110" s="73"/>
      <c r="AV110" s="73"/>
      <c r="AW110" s="73">
        <f>AK67</f>
        <v>0</v>
      </c>
      <c r="AX110" s="73"/>
      <c r="AY110" s="73"/>
      <c r="AZ110" s="73"/>
      <c r="BA110" s="73"/>
      <c r="BB110" s="73"/>
      <c r="BC110" s="73"/>
      <c r="BD110" s="73"/>
      <c r="BE110" s="73">
        <f>AO110+AW110</f>
        <v>0</v>
      </c>
      <c r="BF110" s="73"/>
      <c r="BG110" s="73"/>
      <c r="BH110" s="73"/>
      <c r="BI110" s="73"/>
      <c r="BJ110" s="73"/>
      <c r="BK110" s="73"/>
      <c r="BL110" s="73"/>
      <c r="BT110" s="53"/>
      <c r="BU110" s="53"/>
      <c r="BV110" s="53"/>
      <c r="BW110" s="53"/>
      <c r="BX110" s="53"/>
      <c r="BY110" s="53"/>
      <c r="BZ110" s="53"/>
    </row>
    <row r="111" spans="1:78" ht="32.25" customHeight="1" x14ac:dyDescent="0.2">
      <c r="A111" s="61"/>
      <c r="B111" s="61"/>
      <c r="C111" s="61"/>
      <c r="D111" s="61"/>
      <c r="E111" s="61"/>
      <c r="F111" s="61"/>
      <c r="G111" s="87" t="s">
        <v>153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9"/>
      <c r="Z111" s="60" t="s">
        <v>56</v>
      </c>
      <c r="AA111" s="60"/>
      <c r="AB111" s="60"/>
      <c r="AC111" s="60"/>
      <c r="AD111" s="60"/>
      <c r="AE111" s="57" t="s">
        <v>154</v>
      </c>
      <c r="AF111" s="64"/>
      <c r="AG111" s="64"/>
      <c r="AH111" s="64"/>
      <c r="AI111" s="64"/>
      <c r="AJ111" s="64"/>
      <c r="AK111" s="64"/>
      <c r="AL111" s="64"/>
      <c r="AM111" s="64"/>
      <c r="AN111" s="65"/>
      <c r="AO111" s="73"/>
      <c r="AP111" s="73"/>
      <c r="AQ111" s="73"/>
      <c r="AR111" s="73"/>
      <c r="AS111" s="73"/>
      <c r="AT111" s="73"/>
      <c r="AU111" s="73"/>
      <c r="AV111" s="73"/>
      <c r="AW111" s="73">
        <f>AK68</f>
        <v>3000000</v>
      </c>
      <c r="AX111" s="73"/>
      <c r="AY111" s="73"/>
      <c r="AZ111" s="73"/>
      <c r="BA111" s="73"/>
      <c r="BB111" s="73"/>
      <c r="BC111" s="73"/>
      <c r="BD111" s="73"/>
      <c r="BE111" s="73">
        <f>AO111+AW111</f>
        <v>3000000</v>
      </c>
      <c r="BF111" s="73"/>
      <c r="BG111" s="73"/>
      <c r="BH111" s="73"/>
      <c r="BI111" s="73"/>
      <c r="BJ111" s="73"/>
      <c r="BK111" s="73"/>
      <c r="BL111" s="73"/>
      <c r="BT111" s="53"/>
      <c r="BU111" s="53"/>
      <c r="BV111" s="53"/>
      <c r="BW111" s="53"/>
      <c r="BX111" s="53"/>
      <c r="BY111" s="53"/>
      <c r="BZ111" s="53"/>
    </row>
    <row r="112" spans="1:78" ht="18" customHeight="1" x14ac:dyDescent="0.2">
      <c r="A112" s="66">
        <v>0</v>
      </c>
      <c r="B112" s="66"/>
      <c r="C112" s="66"/>
      <c r="D112" s="66"/>
      <c r="E112" s="66"/>
      <c r="F112" s="66"/>
      <c r="G112" s="95" t="s">
        <v>79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60"/>
      <c r="AA112" s="60"/>
      <c r="AB112" s="60"/>
      <c r="AC112" s="60"/>
      <c r="AD112" s="60"/>
      <c r="AE112" s="57"/>
      <c r="AF112" s="64"/>
      <c r="AG112" s="64"/>
      <c r="AH112" s="64"/>
      <c r="AI112" s="64"/>
      <c r="AJ112" s="64"/>
      <c r="AK112" s="64"/>
      <c r="AL112" s="64"/>
      <c r="AM112" s="64"/>
      <c r="AN112" s="65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T112" s="53"/>
      <c r="BU112" s="53"/>
      <c r="BV112" s="53"/>
      <c r="BW112" s="53"/>
      <c r="BX112" s="53"/>
      <c r="BY112" s="53"/>
      <c r="BZ112" s="53"/>
    </row>
    <row r="113" spans="1:78" ht="66" customHeight="1" x14ac:dyDescent="0.2">
      <c r="A113" s="66"/>
      <c r="B113" s="66"/>
      <c r="C113" s="66"/>
      <c r="D113" s="66"/>
      <c r="E113" s="66"/>
      <c r="F113" s="66"/>
      <c r="G113" s="87" t="s">
        <v>85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9"/>
      <c r="Z113" s="60" t="s">
        <v>84</v>
      </c>
      <c r="AA113" s="60"/>
      <c r="AB113" s="60"/>
      <c r="AC113" s="60"/>
      <c r="AD113" s="60"/>
      <c r="AE113" s="57" t="s">
        <v>77</v>
      </c>
      <c r="AF113" s="64"/>
      <c r="AG113" s="64"/>
      <c r="AH113" s="64"/>
      <c r="AI113" s="64"/>
      <c r="AJ113" s="64"/>
      <c r="AK113" s="64"/>
      <c r="AL113" s="64"/>
      <c r="AM113" s="64"/>
      <c r="AN113" s="65"/>
      <c r="AO113" s="62"/>
      <c r="AP113" s="62"/>
      <c r="AQ113" s="62"/>
      <c r="AR113" s="62"/>
      <c r="AS113" s="62"/>
      <c r="AT113" s="62"/>
      <c r="AU113" s="62"/>
      <c r="AV113" s="62"/>
      <c r="AW113" s="74">
        <v>6</v>
      </c>
      <c r="AX113" s="74"/>
      <c r="AY113" s="74"/>
      <c r="AZ113" s="74"/>
      <c r="BA113" s="74"/>
      <c r="BB113" s="74"/>
      <c r="BC113" s="74"/>
      <c r="BD113" s="74"/>
      <c r="BE113" s="74">
        <f>AW113</f>
        <v>6</v>
      </c>
      <c r="BF113" s="74"/>
      <c r="BG113" s="74"/>
      <c r="BH113" s="74"/>
      <c r="BI113" s="74"/>
      <c r="BJ113" s="74"/>
      <c r="BK113" s="74"/>
      <c r="BL113" s="74"/>
      <c r="BT113" s="53"/>
      <c r="BU113" s="53"/>
      <c r="BV113" s="53"/>
      <c r="BW113" s="53"/>
      <c r="BX113" s="53"/>
      <c r="BY113" s="53"/>
      <c r="BZ113" s="53"/>
    </row>
    <row r="114" spans="1:78" ht="36" customHeight="1" x14ac:dyDescent="0.2">
      <c r="A114" s="66"/>
      <c r="B114" s="66"/>
      <c r="C114" s="66"/>
      <c r="D114" s="66"/>
      <c r="E114" s="66"/>
      <c r="F114" s="66"/>
      <c r="G114" s="92" t="s">
        <v>99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4"/>
      <c r="Z114" s="60" t="s">
        <v>84</v>
      </c>
      <c r="AA114" s="60"/>
      <c r="AB114" s="60"/>
      <c r="AC114" s="60"/>
      <c r="AD114" s="60"/>
      <c r="AE114" s="57" t="s">
        <v>77</v>
      </c>
      <c r="AF114" s="64"/>
      <c r="AG114" s="64"/>
      <c r="AH114" s="64"/>
      <c r="AI114" s="64"/>
      <c r="AJ114" s="64"/>
      <c r="AK114" s="64"/>
      <c r="AL114" s="64"/>
      <c r="AM114" s="64"/>
      <c r="AN114" s="65"/>
      <c r="AO114" s="62"/>
      <c r="AP114" s="62"/>
      <c r="AQ114" s="62"/>
      <c r="AR114" s="62"/>
      <c r="AS114" s="62"/>
      <c r="AT114" s="62"/>
      <c r="AU114" s="62"/>
      <c r="AV114" s="62"/>
      <c r="AW114" s="74">
        <f>3-2</f>
        <v>1</v>
      </c>
      <c r="AX114" s="74"/>
      <c r="AY114" s="74"/>
      <c r="AZ114" s="74"/>
      <c r="BA114" s="74"/>
      <c r="BB114" s="74"/>
      <c r="BC114" s="74"/>
      <c r="BD114" s="74"/>
      <c r="BE114" s="74">
        <f>AW114</f>
        <v>1</v>
      </c>
      <c r="BF114" s="74"/>
      <c r="BG114" s="74"/>
      <c r="BH114" s="74"/>
      <c r="BI114" s="74"/>
      <c r="BJ114" s="74"/>
      <c r="BK114" s="74"/>
      <c r="BL114" s="74"/>
      <c r="BT114" s="53"/>
      <c r="BU114" s="53"/>
      <c r="BV114" s="53"/>
      <c r="BW114" s="53"/>
      <c r="BX114" s="53"/>
      <c r="BY114" s="53"/>
      <c r="BZ114" s="53"/>
    </row>
    <row r="115" spans="1:78" ht="20.100000000000001" customHeight="1" x14ac:dyDescent="0.2">
      <c r="A115" s="66"/>
      <c r="B115" s="66"/>
      <c r="C115" s="66"/>
      <c r="D115" s="66"/>
      <c r="E115" s="66"/>
      <c r="F115" s="66"/>
      <c r="G115" s="184" t="s">
        <v>155</v>
      </c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9"/>
      <c r="Z115" s="97" t="s">
        <v>84</v>
      </c>
      <c r="AA115" s="97"/>
      <c r="AB115" s="97"/>
      <c r="AC115" s="97"/>
      <c r="AD115" s="97"/>
      <c r="AE115" s="114" t="s">
        <v>105</v>
      </c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187"/>
      <c r="AP115" s="187"/>
      <c r="AQ115" s="187"/>
      <c r="AR115" s="187"/>
      <c r="AS115" s="187"/>
      <c r="AT115" s="187"/>
      <c r="AU115" s="187"/>
      <c r="AV115" s="187"/>
      <c r="AW115" s="190">
        <v>1</v>
      </c>
      <c r="AX115" s="190"/>
      <c r="AY115" s="190"/>
      <c r="AZ115" s="190"/>
      <c r="BA115" s="190"/>
      <c r="BB115" s="190"/>
      <c r="BC115" s="190"/>
      <c r="BD115" s="190"/>
      <c r="BE115" s="190">
        <f>AW115</f>
        <v>1</v>
      </c>
      <c r="BF115" s="190"/>
      <c r="BG115" s="190"/>
      <c r="BH115" s="190"/>
      <c r="BI115" s="190"/>
      <c r="BJ115" s="190"/>
      <c r="BK115" s="190"/>
      <c r="BL115" s="190"/>
      <c r="BT115" s="53"/>
      <c r="BU115" s="53"/>
      <c r="BV115" s="53"/>
      <c r="BW115" s="53"/>
      <c r="BX115" s="53"/>
      <c r="BY115" s="53"/>
      <c r="BZ115" s="53"/>
    </row>
    <row r="116" spans="1:78" ht="21" customHeight="1" x14ac:dyDescent="0.2">
      <c r="A116" s="66">
        <v>0</v>
      </c>
      <c r="B116" s="66"/>
      <c r="C116" s="66"/>
      <c r="D116" s="66"/>
      <c r="E116" s="66"/>
      <c r="F116" s="66"/>
      <c r="G116" s="95" t="s">
        <v>78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9"/>
      <c r="Z116" s="60"/>
      <c r="AA116" s="60"/>
      <c r="AB116" s="60"/>
      <c r="AC116" s="60"/>
      <c r="AD116" s="60"/>
      <c r="AE116" s="57"/>
      <c r="AF116" s="64"/>
      <c r="AG116" s="64"/>
      <c r="AH116" s="64"/>
      <c r="AI116" s="64"/>
      <c r="AJ116" s="64"/>
      <c r="AK116" s="64"/>
      <c r="AL116" s="64"/>
      <c r="AM116" s="64"/>
      <c r="AN116" s="65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T116" s="53"/>
      <c r="BU116" s="53"/>
      <c r="BV116" s="53"/>
      <c r="BW116" s="53"/>
      <c r="BX116" s="53"/>
      <c r="BY116" s="53"/>
      <c r="BZ116" s="53"/>
    </row>
    <row r="117" spans="1:78" ht="50.25" customHeight="1" x14ac:dyDescent="0.2">
      <c r="A117" s="66"/>
      <c r="B117" s="66"/>
      <c r="C117" s="66"/>
      <c r="D117" s="66"/>
      <c r="E117" s="66"/>
      <c r="F117" s="66"/>
      <c r="G117" s="87" t="s">
        <v>86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9"/>
      <c r="Z117" s="60" t="s">
        <v>56</v>
      </c>
      <c r="AA117" s="60"/>
      <c r="AB117" s="60"/>
      <c r="AC117" s="60"/>
      <c r="AD117" s="60"/>
      <c r="AE117" s="57" t="s">
        <v>73</v>
      </c>
      <c r="AF117" s="64"/>
      <c r="AG117" s="64"/>
      <c r="AH117" s="64"/>
      <c r="AI117" s="64"/>
      <c r="AJ117" s="64"/>
      <c r="AK117" s="64"/>
      <c r="AL117" s="64"/>
      <c r="AM117" s="64"/>
      <c r="AN117" s="65"/>
      <c r="AO117" s="62"/>
      <c r="AP117" s="62"/>
      <c r="AQ117" s="62"/>
      <c r="AR117" s="62"/>
      <c r="AS117" s="62"/>
      <c r="AT117" s="62"/>
      <c r="AU117" s="62"/>
      <c r="AV117" s="62"/>
      <c r="AW117" s="73">
        <f>AW108/AW113</f>
        <v>666666.66666666663</v>
      </c>
      <c r="AX117" s="73"/>
      <c r="AY117" s="73"/>
      <c r="AZ117" s="73"/>
      <c r="BA117" s="73"/>
      <c r="BB117" s="73"/>
      <c r="BC117" s="73"/>
      <c r="BD117" s="73"/>
      <c r="BE117" s="73">
        <f>AW117</f>
        <v>666666.66666666663</v>
      </c>
      <c r="BF117" s="73"/>
      <c r="BG117" s="73"/>
      <c r="BH117" s="73"/>
      <c r="BI117" s="73"/>
      <c r="BJ117" s="73"/>
      <c r="BK117" s="73"/>
      <c r="BL117" s="73"/>
      <c r="BT117" s="53"/>
      <c r="BU117" s="53"/>
      <c r="BV117" s="53"/>
      <c r="BW117" s="53"/>
      <c r="BX117" s="53"/>
      <c r="BY117" s="53"/>
      <c r="BZ117" s="53"/>
    </row>
    <row r="118" spans="1:78" ht="38.25" customHeight="1" x14ac:dyDescent="0.2">
      <c r="A118" s="66"/>
      <c r="B118" s="66"/>
      <c r="C118" s="66"/>
      <c r="D118" s="66"/>
      <c r="E118" s="66"/>
      <c r="F118" s="66"/>
      <c r="G118" s="92" t="s">
        <v>106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4"/>
      <c r="Z118" s="60" t="s">
        <v>56</v>
      </c>
      <c r="AA118" s="60"/>
      <c r="AB118" s="60"/>
      <c r="AC118" s="60"/>
      <c r="AD118" s="60"/>
      <c r="AE118" s="57" t="s">
        <v>73</v>
      </c>
      <c r="AF118" s="64"/>
      <c r="AG118" s="64"/>
      <c r="AH118" s="64"/>
      <c r="AI118" s="64"/>
      <c r="AJ118" s="64"/>
      <c r="AK118" s="64"/>
      <c r="AL118" s="64"/>
      <c r="AM118" s="64"/>
      <c r="AN118" s="65"/>
      <c r="AO118" s="62"/>
      <c r="AP118" s="62"/>
      <c r="AQ118" s="62"/>
      <c r="AR118" s="62"/>
      <c r="AS118" s="62"/>
      <c r="AT118" s="62"/>
      <c r="AU118" s="62"/>
      <c r="AV118" s="62"/>
      <c r="AW118" s="73">
        <f>AK58/AW114</f>
        <v>1000000</v>
      </c>
      <c r="AX118" s="73"/>
      <c r="AY118" s="73"/>
      <c r="AZ118" s="73"/>
      <c r="BA118" s="73"/>
      <c r="BB118" s="73"/>
      <c r="BC118" s="73"/>
      <c r="BD118" s="73"/>
      <c r="BE118" s="73">
        <f>AW118</f>
        <v>1000000</v>
      </c>
      <c r="BF118" s="73"/>
      <c r="BG118" s="73"/>
      <c r="BH118" s="73"/>
      <c r="BI118" s="73"/>
      <c r="BJ118" s="73"/>
      <c r="BK118" s="73"/>
      <c r="BL118" s="73"/>
      <c r="BT118" s="53"/>
      <c r="BU118" s="53"/>
      <c r="BV118" s="53"/>
      <c r="BW118" s="53"/>
      <c r="BX118" s="53"/>
      <c r="BY118" s="53"/>
      <c r="BZ118" s="53"/>
    </row>
    <row r="119" spans="1:78" ht="18" customHeight="1" x14ac:dyDescent="0.2">
      <c r="A119" s="66"/>
      <c r="B119" s="66"/>
      <c r="C119" s="66"/>
      <c r="D119" s="66"/>
      <c r="E119" s="66"/>
      <c r="F119" s="66"/>
      <c r="G119" s="81" t="s">
        <v>156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3"/>
      <c r="Z119" s="97" t="s">
        <v>56</v>
      </c>
      <c r="AA119" s="97"/>
      <c r="AB119" s="97"/>
      <c r="AC119" s="97"/>
      <c r="AD119" s="97"/>
      <c r="AE119" s="114" t="s">
        <v>73</v>
      </c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187"/>
      <c r="AP119" s="187"/>
      <c r="AQ119" s="187"/>
      <c r="AR119" s="187"/>
      <c r="AS119" s="187"/>
      <c r="AT119" s="187"/>
      <c r="AU119" s="187"/>
      <c r="AV119" s="187"/>
      <c r="AW119" s="183">
        <f>AK68/AW115</f>
        <v>3000000</v>
      </c>
      <c r="AX119" s="183"/>
      <c r="AY119" s="183"/>
      <c r="AZ119" s="183"/>
      <c r="BA119" s="183"/>
      <c r="BB119" s="183"/>
      <c r="BC119" s="183"/>
      <c r="BD119" s="183"/>
      <c r="BE119" s="183">
        <f>AW119</f>
        <v>3000000</v>
      </c>
      <c r="BF119" s="183"/>
      <c r="BG119" s="183"/>
      <c r="BH119" s="183"/>
      <c r="BI119" s="183"/>
      <c r="BJ119" s="183"/>
      <c r="BK119" s="183"/>
      <c r="BL119" s="183"/>
      <c r="BT119" s="53"/>
      <c r="BU119" s="53"/>
      <c r="BV119" s="53"/>
      <c r="BW119" s="53"/>
      <c r="BX119" s="53"/>
      <c r="BY119" s="53"/>
      <c r="BZ119" s="53"/>
    </row>
    <row r="120" spans="1:78" ht="18.75" customHeight="1" x14ac:dyDescent="0.2">
      <c r="A120" s="66">
        <v>0</v>
      </c>
      <c r="B120" s="66"/>
      <c r="C120" s="66"/>
      <c r="D120" s="66"/>
      <c r="E120" s="66"/>
      <c r="F120" s="66"/>
      <c r="G120" s="95" t="s">
        <v>57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9"/>
      <c r="Z120" s="96"/>
      <c r="AA120" s="96"/>
      <c r="AB120" s="96"/>
      <c r="AC120" s="96"/>
      <c r="AD120" s="96"/>
      <c r="AE120" s="105"/>
      <c r="AF120" s="106"/>
      <c r="AG120" s="106"/>
      <c r="AH120" s="106"/>
      <c r="AI120" s="106"/>
      <c r="AJ120" s="106"/>
      <c r="AK120" s="106"/>
      <c r="AL120" s="106"/>
      <c r="AM120" s="106"/>
      <c r="AN120" s="107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T120" s="53"/>
      <c r="BU120" s="53"/>
      <c r="BV120" s="53"/>
      <c r="BW120" s="53"/>
      <c r="BX120" s="53"/>
      <c r="BY120" s="53"/>
      <c r="BZ120" s="53"/>
    </row>
    <row r="121" spans="1:78" ht="64.5" customHeight="1" x14ac:dyDescent="0.2">
      <c r="A121" s="66"/>
      <c r="B121" s="66"/>
      <c r="C121" s="66"/>
      <c r="D121" s="66"/>
      <c r="E121" s="66"/>
      <c r="F121" s="66"/>
      <c r="G121" s="87" t="s">
        <v>145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9"/>
      <c r="Z121" s="60" t="s">
        <v>58</v>
      </c>
      <c r="AA121" s="60"/>
      <c r="AB121" s="60"/>
      <c r="AC121" s="60"/>
      <c r="AD121" s="60"/>
      <c r="AE121" s="57" t="s">
        <v>73</v>
      </c>
      <c r="AF121" s="64"/>
      <c r="AG121" s="64"/>
      <c r="AH121" s="64"/>
      <c r="AI121" s="64"/>
      <c r="AJ121" s="64"/>
      <c r="AK121" s="64"/>
      <c r="AL121" s="64"/>
      <c r="AM121" s="64"/>
      <c r="AN121" s="65"/>
      <c r="AO121" s="62"/>
      <c r="AP121" s="62"/>
      <c r="AQ121" s="62"/>
      <c r="AR121" s="62"/>
      <c r="AS121" s="62"/>
      <c r="AT121" s="62"/>
      <c r="AU121" s="62"/>
      <c r="AV121" s="62"/>
      <c r="AW121" s="84">
        <f>AK58/5891152*100</f>
        <v>16.974608701320218</v>
      </c>
      <c r="AX121" s="85"/>
      <c r="AY121" s="85"/>
      <c r="AZ121" s="85"/>
      <c r="BA121" s="85"/>
      <c r="BB121" s="85"/>
      <c r="BC121" s="85"/>
      <c r="BD121" s="86"/>
      <c r="BE121" s="74">
        <f t="shared" ref="BE121:BE126" si="3">AW121</f>
        <v>16.974608701320218</v>
      </c>
      <c r="BF121" s="74"/>
      <c r="BG121" s="74"/>
      <c r="BH121" s="74"/>
      <c r="BI121" s="74"/>
      <c r="BJ121" s="74"/>
      <c r="BK121" s="74"/>
      <c r="BL121" s="74"/>
      <c r="BT121" s="53"/>
      <c r="BU121" s="53"/>
      <c r="BV121" s="53"/>
      <c r="BW121" s="53"/>
      <c r="BX121" s="53"/>
      <c r="BY121" s="53"/>
      <c r="BZ121" s="53"/>
    </row>
    <row r="122" spans="1:78" ht="66" customHeight="1" x14ac:dyDescent="0.2">
      <c r="A122" s="66"/>
      <c r="B122" s="66"/>
      <c r="C122" s="66"/>
      <c r="D122" s="66"/>
      <c r="E122" s="66"/>
      <c r="F122" s="66"/>
      <c r="G122" s="81" t="s">
        <v>147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3"/>
      <c r="Z122" s="60" t="s">
        <v>58</v>
      </c>
      <c r="AA122" s="60"/>
      <c r="AB122" s="60"/>
      <c r="AC122" s="60"/>
      <c r="AD122" s="60"/>
      <c r="AE122" s="57" t="s">
        <v>73</v>
      </c>
      <c r="AF122" s="64"/>
      <c r="AG122" s="64"/>
      <c r="AH122" s="64"/>
      <c r="AI122" s="64"/>
      <c r="AJ122" s="64"/>
      <c r="AK122" s="64"/>
      <c r="AL122" s="64"/>
      <c r="AM122" s="64"/>
      <c r="AN122" s="65"/>
      <c r="AO122" s="62"/>
      <c r="AP122" s="62"/>
      <c r="AQ122" s="62"/>
      <c r="AR122" s="62"/>
      <c r="AS122" s="62"/>
      <c r="AT122" s="62"/>
      <c r="AU122" s="62"/>
      <c r="AV122" s="62"/>
      <c r="AW122" s="74">
        <f>AK62/2163176*100</f>
        <v>46.228323539092521</v>
      </c>
      <c r="AX122" s="74"/>
      <c r="AY122" s="74"/>
      <c r="AZ122" s="74"/>
      <c r="BA122" s="74"/>
      <c r="BB122" s="74"/>
      <c r="BC122" s="74"/>
      <c r="BD122" s="74"/>
      <c r="BE122" s="74">
        <f t="shared" si="3"/>
        <v>46.228323539092521</v>
      </c>
      <c r="BF122" s="74"/>
      <c r="BG122" s="74"/>
      <c r="BH122" s="74"/>
      <c r="BI122" s="74"/>
      <c r="BJ122" s="74"/>
      <c r="BK122" s="74"/>
      <c r="BL122" s="74"/>
      <c r="BT122" s="53"/>
      <c r="BU122" s="53"/>
      <c r="BV122" s="53"/>
      <c r="BW122" s="53"/>
      <c r="BX122" s="53"/>
      <c r="BY122" s="53"/>
      <c r="BZ122" s="53"/>
    </row>
    <row r="123" spans="1:78" ht="54.75" customHeight="1" x14ac:dyDescent="0.2">
      <c r="A123" s="66"/>
      <c r="B123" s="66"/>
      <c r="C123" s="66"/>
      <c r="D123" s="66"/>
      <c r="E123" s="66"/>
      <c r="F123" s="66"/>
      <c r="G123" s="87" t="s">
        <v>148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9"/>
      <c r="Z123" s="60" t="s">
        <v>58</v>
      </c>
      <c r="AA123" s="60"/>
      <c r="AB123" s="60"/>
      <c r="AC123" s="60"/>
      <c r="AD123" s="60"/>
      <c r="AE123" s="57" t="s">
        <v>73</v>
      </c>
      <c r="AF123" s="64"/>
      <c r="AG123" s="64"/>
      <c r="AH123" s="64"/>
      <c r="AI123" s="64"/>
      <c r="AJ123" s="64"/>
      <c r="AK123" s="64"/>
      <c r="AL123" s="64"/>
      <c r="AM123" s="64"/>
      <c r="AN123" s="65"/>
      <c r="AO123" s="62"/>
      <c r="AP123" s="62"/>
      <c r="AQ123" s="62"/>
      <c r="AR123" s="62"/>
      <c r="AS123" s="62"/>
      <c r="AT123" s="62"/>
      <c r="AU123" s="62"/>
      <c r="AV123" s="62"/>
      <c r="AW123" s="74">
        <f>AK63/4607893*100</f>
        <v>10.850946408694821</v>
      </c>
      <c r="AX123" s="74"/>
      <c r="AY123" s="74"/>
      <c r="AZ123" s="74"/>
      <c r="BA123" s="74"/>
      <c r="BB123" s="74"/>
      <c r="BC123" s="74"/>
      <c r="BD123" s="74"/>
      <c r="BE123" s="74">
        <f t="shared" si="3"/>
        <v>10.850946408694821</v>
      </c>
      <c r="BF123" s="74"/>
      <c r="BG123" s="74"/>
      <c r="BH123" s="74"/>
      <c r="BI123" s="74"/>
      <c r="BJ123" s="74"/>
      <c r="BK123" s="74"/>
      <c r="BL123" s="74"/>
      <c r="BT123" s="53"/>
      <c r="BU123" s="53"/>
      <c r="BV123" s="53"/>
      <c r="BW123" s="53"/>
      <c r="BX123" s="53"/>
      <c r="BY123" s="53"/>
      <c r="BZ123" s="53"/>
    </row>
    <row r="124" spans="1:78" ht="66" customHeight="1" x14ac:dyDescent="0.2">
      <c r="A124" s="66"/>
      <c r="B124" s="66"/>
      <c r="C124" s="66"/>
      <c r="D124" s="66"/>
      <c r="E124" s="66"/>
      <c r="F124" s="66"/>
      <c r="G124" s="81" t="s">
        <v>97</v>
      </c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3"/>
      <c r="Z124" s="60" t="s">
        <v>58</v>
      </c>
      <c r="AA124" s="60"/>
      <c r="AB124" s="60"/>
      <c r="AC124" s="60"/>
      <c r="AD124" s="60"/>
      <c r="AE124" s="57" t="s">
        <v>73</v>
      </c>
      <c r="AF124" s="64"/>
      <c r="AG124" s="64"/>
      <c r="AH124" s="64"/>
      <c r="AI124" s="64"/>
      <c r="AJ124" s="64"/>
      <c r="AK124" s="64"/>
      <c r="AL124" s="64"/>
      <c r="AM124" s="64"/>
      <c r="AN124" s="65"/>
      <c r="AO124" s="62"/>
      <c r="AP124" s="62"/>
      <c r="AQ124" s="62"/>
      <c r="AR124" s="62"/>
      <c r="AS124" s="62"/>
      <c r="AT124" s="62"/>
      <c r="AU124" s="62"/>
      <c r="AV124" s="62"/>
      <c r="AW124" s="74">
        <f>AK64/2924077*100</f>
        <v>17.099412908757191</v>
      </c>
      <c r="AX124" s="74"/>
      <c r="AY124" s="74"/>
      <c r="AZ124" s="74"/>
      <c r="BA124" s="74"/>
      <c r="BB124" s="74"/>
      <c r="BC124" s="74"/>
      <c r="BD124" s="74"/>
      <c r="BE124" s="74">
        <f t="shared" si="3"/>
        <v>17.099412908757191</v>
      </c>
      <c r="BF124" s="74"/>
      <c r="BG124" s="74"/>
      <c r="BH124" s="74"/>
      <c r="BI124" s="74"/>
      <c r="BJ124" s="74"/>
      <c r="BK124" s="74"/>
      <c r="BL124" s="74"/>
      <c r="BT124" s="53"/>
      <c r="BU124" s="53"/>
      <c r="BV124" s="53"/>
      <c r="BW124" s="53"/>
      <c r="BX124" s="53"/>
      <c r="BY124" s="53"/>
      <c r="BZ124" s="53"/>
    </row>
    <row r="125" spans="1:78" ht="54" customHeight="1" x14ac:dyDescent="0.2">
      <c r="A125" s="66"/>
      <c r="B125" s="66"/>
      <c r="C125" s="66"/>
      <c r="D125" s="66"/>
      <c r="E125" s="66"/>
      <c r="F125" s="66"/>
      <c r="G125" s="87" t="s">
        <v>149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9"/>
      <c r="Z125" s="60" t="s">
        <v>58</v>
      </c>
      <c r="AA125" s="60"/>
      <c r="AB125" s="60"/>
      <c r="AC125" s="60"/>
      <c r="AD125" s="60"/>
      <c r="AE125" s="57" t="s">
        <v>73</v>
      </c>
      <c r="AF125" s="64"/>
      <c r="AG125" s="64"/>
      <c r="AH125" s="64"/>
      <c r="AI125" s="64"/>
      <c r="AJ125" s="64"/>
      <c r="AK125" s="64"/>
      <c r="AL125" s="64"/>
      <c r="AM125" s="64"/>
      <c r="AN125" s="65"/>
      <c r="AO125" s="62"/>
      <c r="AP125" s="62"/>
      <c r="AQ125" s="62"/>
      <c r="AR125" s="62"/>
      <c r="AS125" s="62"/>
      <c r="AT125" s="62"/>
      <c r="AU125" s="62"/>
      <c r="AV125" s="62"/>
      <c r="AW125" s="74">
        <f>AK65/1046827*100</f>
        <v>47.763384016652225</v>
      </c>
      <c r="AX125" s="74"/>
      <c r="AY125" s="74"/>
      <c r="AZ125" s="74"/>
      <c r="BA125" s="74"/>
      <c r="BB125" s="74"/>
      <c r="BC125" s="74"/>
      <c r="BD125" s="74"/>
      <c r="BE125" s="74">
        <f t="shared" si="3"/>
        <v>47.763384016652225</v>
      </c>
      <c r="BF125" s="74"/>
      <c r="BG125" s="74"/>
      <c r="BH125" s="74"/>
      <c r="BI125" s="74"/>
      <c r="BJ125" s="74"/>
      <c r="BK125" s="74"/>
      <c r="BL125" s="74"/>
      <c r="BT125" s="53"/>
      <c r="BU125" s="53"/>
      <c r="BV125" s="53"/>
      <c r="BW125" s="53"/>
      <c r="BX125" s="53"/>
      <c r="BY125" s="53"/>
      <c r="BZ125" s="53"/>
    </row>
    <row r="126" spans="1:78" ht="65.25" customHeight="1" x14ac:dyDescent="0.2">
      <c r="A126" s="66"/>
      <c r="B126" s="66"/>
      <c r="C126" s="66"/>
      <c r="D126" s="66"/>
      <c r="E126" s="66"/>
      <c r="F126" s="66"/>
      <c r="G126" s="87" t="s">
        <v>150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9"/>
      <c r="Z126" s="60" t="s">
        <v>58</v>
      </c>
      <c r="AA126" s="60"/>
      <c r="AB126" s="60"/>
      <c r="AC126" s="60"/>
      <c r="AD126" s="60"/>
      <c r="AE126" s="57" t="s">
        <v>73</v>
      </c>
      <c r="AF126" s="64"/>
      <c r="AG126" s="64"/>
      <c r="AH126" s="64"/>
      <c r="AI126" s="64"/>
      <c r="AJ126" s="64"/>
      <c r="AK126" s="64"/>
      <c r="AL126" s="64"/>
      <c r="AM126" s="64"/>
      <c r="AN126" s="65"/>
      <c r="AO126" s="62"/>
      <c r="AP126" s="62"/>
      <c r="AQ126" s="62"/>
      <c r="AR126" s="62"/>
      <c r="AS126" s="62"/>
      <c r="AT126" s="62"/>
      <c r="AU126" s="62"/>
      <c r="AV126" s="62"/>
      <c r="AW126" s="74">
        <f>AK66/3387286*100</f>
        <v>14.761080109562641</v>
      </c>
      <c r="AX126" s="74"/>
      <c r="AY126" s="74"/>
      <c r="AZ126" s="74"/>
      <c r="BA126" s="74"/>
      <c r="BB126" s="74"/>
      <c r="BC126" s="74"/>
      <c r="BD126" s="74"/>
      <c r="BE126" s="74">
        <f t="shared" si="3"/>
        <v>14.761080109562641</v>
      </c>
      <c r="BF126" s="74"/>
      <c r="BG126" s="74"/>
      <c r="BH126" s="74"/>
      <c r="BI126" s="74"/>
      <c r="BJ126" s="74"/>
      <c r="BK126" s="74"/>
      <c r="BL126" s="74"/>
      <c r="BT126" s="53"/>
      <c r="BU126" s="53"/>
      <c r="BV126" s="53"/>
      <c r="BW126" s="53"/>
      <c r="BX126" s="53"/>
      <c r="BY126" s="53"/>
      <c r="BZ126" s="53"/>
    </row>
    <row r="127" spans="1:78" ht="36" customHeight="1" x14ac:dyDescent="0.2">
      <c r="A127" s="61">
        <v>0</v>
      </c>
      <c r="B127" s="61"/>
      <c r="C127" s="61"/>
      <c r="D127" s="61"/>
      <c r="E127" s="61"/>
      <c r="F127" s="61"/>
      <c r="G127" s="164" t="s">
        <v>72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60" t="s">
        <v>58</v>
      </c>
      <c r="AA127" s="60"/>
      <c r="AB127" s="60"/>
      <c r="AC127" s="60"/>
      <c r="AD127" s="60"/>
      <c r="AE127" s="60" t="s">
        <v>73</v>
      </c>
      <c r="AF127" s="61"/>
      <c r="AG127" s="61"/>
      <c r="AH127" s="61"/>
      <c r="AI127" s="61"/>
      <c r="AJ127" s="61"/>
      <c r="AK127" s="61"/>
      <c r="AL127" s="61"/>
      <c r="AM127" s="61"/>
      <c r="AN127" s="61"/>
      <c r="AO127" s="73"/>
      <c r="AP127" s="73"/>
      <c r="AQ127" s="73"/>
      <c r="AR127" s="73"/>
      <c r="AS127" s="73"/>
      <c r="AT127" s="73"/>
      <c r="AU127" s="73"/>
      <c r="AV127" s="73"/>
      <c r="AW127" s="75">
        <f>AW107/423603044</f>
        <v>1.8885605552919491E-2</v>
      </c>
      <c r="AX127" s="75"/>
      <c r="AY127" s="75"/>
      <c r="AZ127" s="75"/>
      <c r="BA127" s="75"/>
      <c r="BB127" s="75"/>
      <c r="BC127" s="75"/>
      <c r="BD127" s="75"/>
      <c r="BE127" s="75">
        <f>AO127+AW127</f>
        <v>1.8885605552919491E-2</v>
      </c>
      <c r="BF127" s="75"/>
      <c r="BG127" s="75"/>
      <c r="BH127" s="75"/>
      <c r="BI127" s="75"/>
      <c r="BJ127" s="75"/>
      <c r="BK127" s="75"/>
      <c r="BL127" s="75"/>
      <c r="BT127" s="53">
        <v>423603044</v>
      </c>
      <c r="BU127" s="53"/>
      <c r="BV127" s="53"/>
      <c r="BW127" s="53"/>
      <c r="BX127" s="53"/>
      <c r="BY127" s="53"/>
      <c r="BZ127" s="53"/>
    </row>
    <row r="128" spans="1:78" ht="15.75" customHeight="1" x14ac:dyDescent="0.2">
      <c r="A128" s="32"/>
      <c r="B128" s="32"/>
      <c r="C128" s="32"/>
      <c r="D128" s="32"/>
      <c r="E128" s="32"/>
      <c r="F128" s="32"/>
      <c r="G128" s="5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35"/>
      <c r="AA128" s="35"/>
      <c r="AB128" s="35"/>
      <c r="AC128" s="35"/>
      <c r="AD128" s="35"/>
      <c r="AE128" s="35"/>
      <c r="AF128" s="32"/>
      <c r="AG128" s="32"/>
      <c r="AH128" s="32"/>
      <c r="AI128" s="32"/>
      <c r="AJ128" s="32"/>
      <c r="AK128" s="32"/>
      <c r="AL128" s="32"/>
      <c r="AM128" s="32"/>
      <c r="AN128" s="32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T128" s="53"/>
      <c r="BU128" s="53"/>
      <c r="BV128" s="53"/>
      <c r="BW128" s="53"/>
      <c r="BX128" s="53"/>
      <c r="BY128" s="53"/>
      <c r="BZ128" s="53"/>
    </row>
    <row r="129" spans="1:78" ht="9.75" customHeight="1" x14ac:dyDescent="0.2">
      <c r="A129" s="32"/>
      <c r="B129" s="32"/>
      <c r="C129" s="32"/>
      <c r="D129" s="32"/>
      <c r="E129" s="32"/>
      <c r="F129" s="32"/>
      <c r="G129" s="5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35"/>
      <c r="AA129" s="35"/>
      <c r="AB129" s="35"/>
      <c r="AC129" s="35"/>
      <c r="AD129" s="35"/>
      <c r="AE129" s="35"/>
      <c r="AF129" s="32"/>
      <c r="AG129" s="32"/>
      <c r="AH129" s="32"/>
      <c r="AI129" s="32"/>
      <c r="AJ129" s="32"/>
      <c r="AK129" s="32"/>
      <c r="AL129" s="32"/>
      <c r="AM129" s="32"/>
      <c r="AN129" s="32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T129" s="53"/>
      <c r="BU129" s="53"/>
      <c r="BV129" s="53"/>
      <c r="BW129" s="53"/>
      <c r="BX129" s="53"/>
      <c r="BY129" s="53"/>
      <c r="BZ129" s="53"/>
    </row>
    <row r="130" spans="1:78" ht="34.5" customHeight="1" x14ac:dyDescent="0.2">
      <c r="A130" s="61" t="s">
        <v>19</v>
      </c>
      <c r="B130" s="61"/>
      <c r="C130" s="61"/>
      <c r="D130" s="61"/>
      <c r="E130" s="61"/>
      <c r="F130" s="61"/>
      <c r="G130" s="61" t="s">
        <v>32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 t="s">
        <v>2</v>
      </c>
      <c r="AA130" s="61"/>
      <c r="AB130" s="61"/>
      <c r="AC130" s="61"/>
      <c r="AD130" s="61"/>
      <c r="AE130" s="61" t="s">
        <v>1</v>
      </c>
      <c r="AF130" s="61"/>
      <c r="AG130" s="61"/>
      <c r="AH130" s="61"/>
      <c r="AI130" s="61"/>
      <c r="AJ130" s="61"/>
      <c r="AK130" s="61"/>
      <c r="AL130" s="61"/>
      <c r="AM130" s="61"/>
      <c r="AN130" s="61"/>
      <c r="AO130" s="61" t="s">
        <v>20</v>
      </c>
      <c r="AP130" s="61"/>
      <c r="AQ130" s="61"/>
      <c r="AR130" s="61"/>
      <c r="AS130" s="61"/>
      <c r="AT130" s="61"/>
      <c r="AU130" s="61"/>
      <c r="AV130" s="61"/>
      <c r="AW130" s="61" t="s">
        <v>21</v>
      </c>
      <c r="AX130" s="61"/>
      <c r="AY130" s="61"/>
      <c r="AZ130" s="61"/>
      <c r="BA130" s="61"/>
      <c r="BB130" s="61"/>
      <c r="BC130" s="61"/>
      <c r="BD130" s="61"/>
      <c r="BE130" s="61" t="s">
        <v>18</v>
      </c>
      <c r="BF130" s="61"/>
      <c r="BG130" s="61"/>
      <c r="BH130" s="61"/>
      <c r="BI130" s="61"/>
      <c r="BJ130" s="61"/>
      <c r="BK130" s="61"/>
      <c r="BL130" s="61"/>
      <c r="BT130" s="53"/>
      <c r="BU130" s="53"/>
      <c r="BV130" s="53"/>
      <c r="BW130" s="53"/>
      <c r="BX130" s="53"/>
      <c r="BY130" s="53"/>
      <c r="BZ130" s="53"/>
    </row>
    <row r="131" spans="1:78" ht="18.95" customHeight="1" x14ac:dyDescent="0.2">
      <c r="A131" s="61">
        <v>1</v>
      </c>
      <c r="B131" s="61"/>
      <c r="C131" s="61"/>
      <c r="D131" s="61"/>
      <c r="E131" s="61"/>
      <c r="F131" s="61"/>
      <c r="G131" s="63">
        <v>2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5"/>
      <c r="Z131" s="61">
        <v>3</v>
      </c>
      <c r="AA131" s="61"/>
      <c r="AB131" s="61"/>
      <c r="AC131" s="61"/>
      <c r="AD131" s="61"/>
      <c r="AE131" s="61">
        <v>4</v>
      </c>
      <c r="AF131" s="61"/>
      <c r="AG131" s="61"/>
      <c r="AH131" s="61"/>
      <c r="AI131" s="61"/>
      <c r="AJ131" s="61"/>
      <c r="AK131" s="61"/>
      <c r="AL131" s="61"/>
      <c r="AM131" s="61"/>
      <c r="AN131" s="61"/>
      <c r="AO131" s="61">
        <v>5</v>
      </c>
      <c r="AP131" s="61"/>
      <c r="AQ131" s="61"/>
      <c r="AR131" s="61"/>
      <c r="AS131" s="61"/>
      <c r="AT131" s="61"/>
      <c r="AU131" s="61"/>
      <c r="AV131" s="61"/>
      <c r="AW131" s="61">
        <v>6</v>
      </c>
      <c r="AX131" s="61"/>
      <c r="AY131" s="61"/>
      <c r="AZ131" s="61"/>
      <c r="BA131" s="61"/>
      <c r="BB131" s="61"/>
      <c r="BC131" s="61"/>
      <c r="BD131" s="61"/>
      <c r="BE131" s="61">
        <v>7</v>
      </c>
      <c r="BF131" s="61"/>
      <c r="BG131" s="61"/>
      <c r="BH131" s="61"/>
      <c r="BI131" s="61"/>
      <c r="BJ131" s="61"/>
      <c r="BK131" s="61"/>
      <c r="BL131" s="61"/>
      <c r="BT131" s="53"/>
      <c r="BU131" s="53"/>
      <c r="BV131" s="53"/>
      <c r="BW131" s="53"/>
      <c r="BX131" s="53"/>
      <c r="BY131" s="53"/>
      <c r="BZ131" s="53"/>
    </row>
    <row r="132" spans="1:78" ht="18.95" customHeight="1" x14ac:dyDescent="0.2">
      <c r="A132" s="61"/>
      <c r="B132" s="61"/>
      <c r="C132" s="61"/>
      <c r="D132" s="61"/>
      <c r="E132" s="61"/>
      <c r="F132" s="61"/>
      <c r="G132" s="111" t="s">
        <v>127</v>
      </c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7"/>
      <c r="BE132" s="170"/>
      <c r="BF132" s="170"/>
      <c r="BG132" s="170"/>
      <c r="BH132" s="170"/>
      <c r="BI132" s="170"/>
      <c r="BJ132" s="170"/>
      <c r="BK132" s="170"/>
      <c r="BL132" s="170"/>
      <c r="BT132" s="53"/>
      <c r="BU132" s="53"/>
      <c r="BV132" s="53"/>
      <c r="BW132" s="53"/>
      <c r="BX132" s="53"/>
      <c r="BY132" s="53"/>
      <c r="BZ132" s="53"/>
    </row>
    <row r="133" spans="1:78" ht="18.95" customHeight="1" x14ac:dyDescent="0.2">
      <c r="A133" s="66"/>
      <c r="B133" s="66"/>
      <c r="C133" s="66"/>
      <c r="D133" s="66"/>
      <c r="E133" s="66"/>
      <c r="F133" s="66"/>
      <c r="G133" s="95" t="s">
        <v>55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3"/>
      <c r="Z133" s="96"/>
      <c r="AA133" s="96"/>
      <c r="AB133" s="96"/>
      <c r="AC133" s="96"/>
      <c r="AD133" s="96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95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T133" s="53"/>
      <c r="BU133" s="53"/>
      <c r="BV133" s="53"/>
      <c r="BW133" s="53"/>
      <c r="BX133" s="53"/>
      <c r="BY133" s="53"/>
      <c r="BZ133" s="53"/>
    </row>
    <row r="134" spans="1:78" ht="18.95" customHeight="1" x14ac:dyDescent="0.2">
      <c r="A134" s="66"/>
      <c r="B134" s="66"/>
      <c r="C134" s="66"/>
      <c r="D134" s="66"/>
      <c r="E134" s="66"/>
      <c r="F134" s="66"/>
      <c r="G134" s="67" t="s">
        <v>96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7"/>
      <c r="Z134" s="60" t="s">
        <v>56</v>
      </c>
      <c r="AA134" s="60"/>
      <c r="AB134" s="60"/>
      <c r="AC134" s="60"/>
      <c r="AD134" s="60"/>
      <c r="AE134" s="57" t="s">
        <v>82</v>
      </c>
      <c r="AF134" s="64"/>
      <c r="AG134" s="64"/>
      <c r="AH134" s="64"/>
      <c r="AI134" s="64"/>
      <c r="AJ134" s="64"/>
      <c r="AK134" s="64"/>
      <c r="AL134" s="64"/>
      <c r="AM134" s="64"/>
      <c r="AN134" s="65"/>
      <c r="AO134" s="62"/>
      <c r="AP134" s="62"/>
      <c r="AQ134" s="62"/>
      <c r="AR134" s="62"/>
      <c r="AS134" s="62"/>
      <c r="AT134" s="62"/>
      <c r="AU134" s="62"/>
      <c r="AV134" s="62"/>
      <c r="AW134" s="73">
        <f>AW135+AW136</f>
        <v>695000</v>
      </c>
      <c r="AX134" s="73"/>
      <c r="AY134" s="73"/>
      <c r="AZ134" s="73"/>
      <c r="BA134" s="73"/>
      <c r="BB134" s="73"/>
      <c r="BC134" s="73"/>
      <c r="BD134" s="73"/>
      <c r="BE134" s="73">
        <f>AO134+AW134</f>
        <v>695000</v>
      </c>
      <c r="BF134" s="73"/>
      <c r="BG134" s="73"/>
      <c r="BH134" s="73"/>
      <c r="BI134" s="73"/>
      <c r="BJ134" s="73"/>
      <c r="BK134" s="73"/>
      <c r="BL134" s="73"/>
      <c r="BT134" s="53"/>
      <c r="BU134" s="53"/>
      <c r="BV134" s="53"/>
      <c r="BW134" s="53"/>
      <c r="BX134" s="53"/>
      <c r="BY134" s="53"/>
      <c r="BZ134" s="53"/>
    </row>
    <row r="135" spans="1:78" ht="18.95" customHeight="1" x14ac:dyDescent="0.2">
      <c r="A135" s="61"/>
      <c r="B135" s="61"/>
      <c r="C135" s="61"/>
      <c r="D135" s="61"/>
      <c r="E135" s="61"/>
      <c r="F135" s="61"/>
      <c r="G135" s="67" t="s">
        <v>100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7"/>
      <c r="Z135" s="60" t="s">
        <v>56</v>
      </c>
      <c r="AA135" s="60"/>
      <c r="AB135" s="60"/>
      <c r="AC135" s="60"/>
      <c r="AD135" s="60"/>
      <c r="AE135" s="57" t="s">
        <v>82</v>
      </c>
      <c r="AF135" s="64"/>
      <c r="AG135" s="64"/>
      <c r="AH135" s="64"/>
      <c r="AI135" s="64"/>
      <c r="AJ135" s="64"/>
      <c r="AK135" s="64"/>
      <c r="AL135" s="64"/>
      <c r="AM135" s="64"/>
      <c r="AN135" s="65"/>
      <c r="AO135" s="73"/>
      <c r="AP135" s="73"/>
      <c r="AQ135" s="73"/>
      <c r="AR135" s="73"/>
      <c r="AS135" s="73"/>
      <c r="AT135" s="73"/>
      <c r="AU135" s="73"/>
      <c r="AV135" s="73"/>
      <c r="AW135" s="73">
        <f>AK70</f>
        <v>400000</v>
      </c>
      <c r="AX135" s="73"/>
      <c r="AY135" s="73"/>
      <c r="AZ135" s="73"/>
      <c r="BA135" s="73"/>
      <c r="BB135" s="73"/>
      <c r="BC135" s="73"/>
      <c r="BD135" s="73"/>
      <c r="BE135" s="73">
        <f>AO135+AW135</f>
        <v>400000</v>
      </c>
      <c r="BF135" s="73"/>
      <c r="BG135" s="73"/>
      <c r="BH135" s="73"/>
      <c r="BI135" s="73"/>
      <c r="BJ135" s="73"/>
      <c r="BK135" s="73"/>
      <c r="BL135" s="73"/>
      <c r="BT135" s="53"/>
      <c r="BU135" s="53"/>
      <c r="BV135" s="53"/>
      <c r="BW135" s="53"/>
      <c r="BX135" s="53"/>
      <c r="BY135" s="53"/>
      <c r="BZ135" s="53"/>
    </row>
    <row r="136" spans="1:78" ht="36" customHeight="1" x14ac:dyDescent="0.2">
      <c r="A136" s="61"/>
      <c r="B136" s="61"/>
      <c r="C136" s="61"/>
      <c r="D136" s="61"/>
      <c r="E136" s="61"/>
      <c r="F136" s="61"/>
      <c r="G136" s="67" t="s">
        <v>126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60" t="s">
        <v>56</v>
      </c>
      <c r="AA136" s="60"/>
      <c r="AB136" s="60"/>
      <c r="AC136" s="60"/>
      <c r="AD136" s="60"/>
      <c r="AE136" s="57" t="s">
        <v>82</v>
      </c>
      <c r="AF136" s="64"/>
      <c r="AG136" s="64"/>
      <c r="AH136" s="64"/>
      <c r="AI136" s="64"/>
      <c r="AJ136" s="64"/>
      <c r="AK136" s="64"/>
      <c r="AL136" s="64"/>
      <c r="AM136" s="64"/>
      <c r="AN136" s="65"/>
      <c r="AO136" s="73"/>
      <c r="AP136" s="73"/>
      <c r="AQ136" s="73"/>
      <c r="AR136" s="73"/>
      <c r="AS136" s="73"/>
      <c r="AT136" s="73"/>
      <c r="AU136" s="73"/>
      <c r="AV136" s="73"/>
      <c r="AW136" s="73">
        <f>AK71</f>
        <v>295000</v>
      </c>
      <c r="AX136" s="73"/>
      <c r="AY136" s="73"/>
      <c r="AZ136" s="73"/>
      <c r="BA136" s="73"/>
      <c r="BB136" s="73"/>
      <c r="BC136" s="73"/>
      <c r="BD136" s="73"/>
      <c r="BE136" s="73">
        <f>AO136+AW136</f>
        <v>295000</v>
      </c>
      <c r="BF136" s="73"/>
      <c r="BG136" s="73"/>
      <c r="BH136" s="73"/>
      <c r="BI136" s="73"/>
      <c r="BJ136" s="73"/>
      <c r="BK136" s="73"/>
      <c r="BL136" s="73"/>
      <c r="BT136" s="53"/>
      <c r="BU136" s="53"/>
      <c r="BV136" s="53"/>
      <c r="BW136" s="53"/>
      <c r="BX136" s="53"/>
      <c r="BY136" s="53"/>
      <c r="BZ136" s="53"/>
    </row>
    <row r="137" spans="1:78" ht="18.95" customHeight="1" x14ac:dyDescent="0.2">
      <c r="A137" s="66"/>
      <c r="B137" s="66"/>
      <c r="C137" s="66"/>
      <c r="D137" s="66"/>
      <c r="E137" s="66"/>
      <c r="F137" s="66"/>
      <c r="G137" s="78" t="s">
        <v>93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80"/>
      <c r="Z137" s="60"/>
      <c r="AA137" s="60"/>
      <c r="AB137" s="60"/>
      <c r="AC137" s="60"/>
      <c r="AD137" s="60"/>
      <c r="AE137" s="57"/>
      <c r="AF137" s="64"/>
      <c r="AG137" s="64"/>
      <c r="AH137" s="64"/>
      <c r="AI137" s="64"/>
      <c r="AJ137" s="64"/>
      <c r="AK137" s="64"/>
      <c r="AL137" s="64"/>
      <c r="AM137" s="64"/>
      <c r="AN137" s="65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T137" s="53"/>
      <c r="BU137" s="53"/>
      <c r="BV137" s="53"/>
      <c r="BW137" s="53"/>
      <c r="BX137" s="53"/>
      <c r="BY137" s="53"/>
      <c r="BZ137" s="53"/>
    </row>
    <row r="138" spans="1:78" ht="18.75" customHeight="1" x14ac:dyDescent="0.2">
      <c r="A138" s="66"/>
      <c r="B138" s="66"/>
      <c r="C138" s="66"/>
      <c r="D138" s="66"/>
      <c r="E138" s="66"/>
      <c r="F138" s="66"/>
      <c r="G138" s="81" t="s">
        <v>101</v>
      </c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3"/>
      <c r="Z138" s="60" t="s">
        <v>84</v>
      </c>
      <c r="AA138" s="60"/>
      <c r="AB138" s="60"/>
      <c r="AC138" s="60"/>
      <c r="AD138" s="60"/>
      <c r="AE138" s="57" t="s">
        <v>94</v>
      </c>
      <c r="AF138" s="64"/>
      <c r="AG138" s="64"/>
      <c r="AH138" s="64"/>
      <c r="AI138" s="64"/>
      <c r="AJ138" s="64"/>
      <c r="AK138" s="64"/>
      <c r="AL138" s="64"/>
      <c r="AM138" s="64"/>
      <c r="AN138" s="65"/>
      <c r="AO138" s="62"/>
      <c r="AP138" s="62"/>
      <c r="AQ138" s="62"/>
      <c r="AR138" s="62"/>
      <c r="AS138" s="62"/>
      <c r="AT138" s="62"/>
      <c r="AU138" s="62"/>
      <c r="AV138" s="62"/>
      <c r="AW138" s="74">
        <f>1</f>
        <v>1</v>
      </c>
      <c r="AX138" s="74"/>
      <c r="AY138" s="74"/>
      <c r="AZ138" s="74"/>
      <c r="BA138" s="74"/>
      <c r="BB138" s="74"/>
      <c r="BC138" s="74"/>
      <c r="BD138" s="74"/>
      <c r="BE138" s="74">
        <f>AW138</f>
        <v>1</v>
      </c>
      <c r="BF138" s="74"/>
      <c r="BG138" s="74"/>
      <c r="BH138" s="74"/>
      <c r="BI138" s="74"/>
      <c r="BJ138" s="74"/>
      <c r="BK138" s="74"/>
      <c r="BL138" s="74"/>
      <c r="BT138" s="53"/>
      <c r="BU138" s="53"/>
      <c r="BV138" s="53"/>
      <c r="BW138" s="53"/>
      <c r="BX138" s="53"/>
      <c r="BY138" s="53"/>
      <c r="BZ138" s="53"/>
    </row>
    <row r="139" spans="1:78" ht="36.75" customHeight="1" x14ac:dyDescent="0.2">
      <c r="A139" s="66"/>
      <c r="B139" s="66"/>
      <c r="C139" s="66"/>
      <c r="D139" s="66"/>
      <c r="E139" s="66"/>
      <c r="F139" s="66"/>
      <c r="G139" s="184" t="s">
        <v>103</v>
      </c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6"/>
      <c r="Z139" s="60" t="s">
        <v>84</v>
      </c>
      <c r="AA139" s="60"/>
      <c r="AB139" s="60"/>
      <c r="AC139" s="60"/>
      <c r="AD139" s="60"/>
      <c r="AE139" s="57" t="s">
        <v>94</v>
      </c>
      <c r="AF139" s="64"/>
      <c r="AG139" s="64"/>
      <c r="AH139" s="64"/>
      <c r="AI139" s="64"/>
      <c r="AJ139" s="64"/>
      <c r="AK139" s="64"/>
      <c r="AL139" s="64"/>
      <c r="AM139" s="64"/>
      <c r="AN139" s="65"/>
      <c r="AO139" s="62"/>
      <c r="AP139" s="62"/>
      <c r="AQ139" s="62"/>
      <c r="AR139" s="62"/>
      <c r="AS139" s="62"/>
      <c r="AT139" s="62"/>
      <c r="AU139" s="62"/>
      <c r="AV139" s="62"/>
      <c r="AW139" s="74">
        <f>1</f>
        <v>1</v>
      </c>
      <c r="AX139" s="74"/>
      <c r="AY139" s="74"/>
      <c r="AZ139" s="74"/>
      <c r="BA139" s="74"/>
      <c r="BB139" s="74"/>
      <c r="BC139" s="74"/>
      <c r="BD139" s="74"/>
      <c r="BE139" s="74">
        <f>AW139</f>
        <v>1</v>
      </c>
      <c r="BF139" s="74"/>
      <c r="BG139" s="74"/>
      <c r="BH139" s="74"/>
      <c r="BI139" s="74"/>
      <c r="BJ139" s="74"/>
      <c r="BK139" s="74"/>
      <c r="BL139" s="74"/>
      <c r="BT139" s="53"/>
      <c r="BU139" s="53"/>
      <c r="BV139" s="53"/>
      <c r="BW139" s="53"/>
      <c r="BX139" s="53"/>
      <c r="BY139" s="53"/>
      <c r="BZ139" s="53"/>
    </row>
    <row r="140" spans="1:78" ht="18.75" customHeight="1" x14ac:dyDescent="0.2">
      <c r="A140" s="66"/>
      <c r="B140" s="66"/>
      <c r="C140" s="66"/>
      <c r="D140" s="66"/>
      <c r="E140" s="66"/>
      <c r="F140" s="66"/>
      <c r="G140" s="78" t="s">
        <v>78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80"/>
      <c r="Z140" s="57"/>
      <c r="AA140" s="58"/>
      <c r="AB140" s="58"/>
      <c r="AC140" s="58"/>
      <c r="AD140" s="59"/>
      <c r="AE140" s="57"/>
      <c r="AF140" s="58"/>
      <c r="AG140" s="58"/>
      <c r="AH140" s="58"/>
      <c r="AI140" s="58"/>
      <c r="AJ140" s="58"/>
      <c r="AK140" s="58"/>
      <c r="AL140" s="58"/>
      <c r="AM140" s="58"/>
      <c r="AN140" s="59"/>
      <c r="AO140" s="62"/>
      <c r="AP140" s="62"/>
      <c r="AQ140" s="62"/>
      <c r="AR140" s="62"/>
      <c r="AS140" s="62"/>
      <c r="AT140" s="62"/>
      <c r="AU140" s="62"/>
      <c r="AV140" s="62"/>
      <c r="AW140" s="84"/>
      <c r="AX140" s="85"/>
      <c r="AY140" s="85"/>
      <c r="AZ140" s="85"/>
      <c r="BA140" s="85"/>
      <c r="BB140" s="85"/>
      <c r="BC140" s="85"/>
      <c r="BD140" s="86"/>
      <c r="BE140" s="74"/>
      <c r="BF140" s="74"/>
      <c r="BG140" s="74"/>
      <c r="BH140" s="74"/>
      <c r="BI140" s="74"/>
      <c r="BJ140" s="74"/>
      <c r="BK140" s="74"/>
      <c r="BL140" s="74"/>
      <c r="BT140" s="53"/>
      <c r="BU140" s="53"/>
      <c r="BV140" s="53"/>
      <c r="BW140" s="53"/>
      <c r="BX140" s="53"/>
      <c r="BY140" s="53"/>
      <c r="BZ140" s="53"/>
    </row>
    <row r="141" spans="1:78" ht="20.25" customHeight="1" x14ac:dyDescent="0.2">
      <c r="A141" s="66"/>
      <c r="B141" s="66"/>
      <c r="C141" s="66"/>
      <c r="D141" s="66"/>
      <c r="E141" s="66"/>
      <c r="F141" s="66"/>
      <c r="G141" s="81" t="s">
        <v>102</v>
      </c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3"/>
      <c r="Z141" s="60" t="s">
        <v>56</v>
      </c>
      <c r="AA141" s="60"/>
      <c r="AB141" s="60"/>
      <c r="AC141" s="60"/>
      <c r="AD141" s="60"/>
      <c r="AE141" s="60" t="s">
        <v>73</v>
      </c>
      <c r="AF141" s="61"/>
      <c r="AG141" s="61"/>
      <c r="AH141" s="61"/>
      <c r="AI141" s="61"/>
      <c r="AJ141" s="61"/>
      <c r="AK141" s="61"/>
      <c r="AL141" s="61"/>
      <c r="AM141" s="61"/>
      <c r="AN141" s="61"/>
      <c r="AO141" s="62"/>
      <c r="AP141" s="62"/>
      <c r="AQ141" s="62"/>
      <c r="AR141" s="62"/>
      <c r="AS141" s="62"/>
      <c r="AT141" s="62"/>
      <c r="AU141" s="62"/>
      <c r="AV141" s="62"/>
      <c r="AW141" s="70">
        <f>AW135/AW138</f>
        <v>400000</v>
      </c>
      <c r="AX141" s="71"/>
      <c r="AY141" s="71"/>
      <c r="AZ141" s="71"/>
      <c r="BA141" s="71"/>
      <c r="BB141" s="71"/>
      <c r="BC141" s="71"/>
      <c r="BD141" s="72"/>
      <c r="BE141" s="73">
        <f>AW141</f>
        <v>400000</v>
      </c>
      <c r="BF141" s="73"/>
      <c r="BG141" s="73"/>
      <c r="BH141" s="73"/>
      <c r="BI141" s="73"/>
      <c r="BJ141" s="73"/>
      <c r="BK141" s="73"/>
      <c r="BL141" s="73"/>
      <c r="BT141" s="53"/>
      <c r="BU141" s="53"/>
      <c r="BV141" s="53"/>
      <c r="BW141" s="53"/>
      <c r="BX141" s="53"/>
      <c r="BY141" s="53"/>
      <c r="BZ141" s="53"/>
    </row>
    <row r="142" spans="1:78" ht="18.75" customHeight="1" x14ac:dyDescent="0.2">
      <c r="A142" s="61"/>
      <c r="B142" s="61"/>
      <c r="C142" s="61"/>
      <c r="D142" s="61"/>
      <c r="E142" s="61"/>
      <c r="F142" s="61"/>
      <c r="G142" s="81" t="s">
        <v>104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60" t="s">
        <v>56</v>
      </c>
      <c r="AA142" s="60"/>
      <c r="AB142" s="60"/>
      <c r="AC142" s="60"/>
      <c r="AD142" s="60"/>
      <c r="AE142" s="60" t="s">
        <v>73</v>
      </c>
      <c r="AF142" s="61"/>
      <c r="AG142" s="61"/>
      <c r="AH142" s="61"/>
      <c r="AI142" s="61"/>
      <c r="AJ142" s="61"/>
      <c r="AK142" s="61"/>
      <c r="AL142" s="61"/>
      <c r="AM142" s="61"/>
      <c r="AN142" s="61"/>
      <c r="AO142" s="73"/>
      <c r="AP142" s="73"/>
      <c r="AQ142" s="73"/>
      <c r="AR142" s="73"/>
      <c r="AS142" s="73"/>
      <c r="AT142" s="73"/>
      <c r="AU142" s="73"/>
      <c r="AV142" s="73"/>
      <c r="AW142" s="73">
        <f>AW136/AW139</f>
        <v>295000</v>
      </c>
      <c r="AX142" s="73"/>
      <c r="AY142" s="73"/>
      <c r="AZ142" s="73"/>
      <c r="BA142" s="73"/>
      <c r="BB142" s="73"/>
      <c r="BC142" s="73"/>
      <c r="BD142" s="73"/>
      <c r="BE142" s="73">
        <f>AO142+AW142</f>
        <v>295000</v>
      </c>
      <c r="BF142" s="73"/>
      <c r="BG142" s="73"/>
      <c r="BH142" s="73"/>
      <c r="BI142" s="73"/>
      <c r="BJ142" s="73"/>
      <c r="BK142" s="73"/>
      <c r="BL142" s="73"/>
      <c r="BT142" s="53"/>
      <c r="BU142" s="53"/>
      <c r="BV142" s="53"/>
      <c r="BW142" s="53"/>
      <c r="BX142" s="53"/>
      <c r="BY142" s="53"/>
      <c r="BZ142" s="53"/>
    </row>
    <row r="143" spans="1:78" ht="18.95" customHeight="1" x14ac:dyDescent="0.2">
      <c r="A143" s="66"/>
      <c r="B143" s="66"/>
      <c r="C143" s="66"/>
      <c r="D143" s="66"/>
      <c r="E143" s="66"/>
      <c r="F143" s="66"/>
      <c r="G143" s="117" t="s">
        <v>57</v>
      </c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9"/>
      <c r="Z143" s="57"/>
      <c r="AA143" s="58"/>
      <c r="AB143" s="58"/>
      <c r="AC143" s="58"/>
      <c r="AD143" s="59"/>
      <c r="AE143" s="57"/>
      <c r="AF143" s="58"/>
      <c r="AG143" s="58"/>
      <c r="AH143" s="58"/>
      <c r="AI143" s="58"/>
      <c r="AJ143" s="58"/>
      <c r="AK143" s="58"/>
      <c r="AL143" s="58"/>
      <c r="AM143" s="58"/>
      <c r="AN143" s="59"/>
      <c r="AO143" s="180"/>
      <c r="AP143" s="181"/>
      <c r="AQ143" s="181"/>
      <c r="AR143" s="181"/>
      <c r="AS143" s="181"/>
      <c r="AT143" s="181"/>
      <c r="AU143" s="181"/>
      <c r="AV143" s="182"/>
      <c r="AW143" s="84"/>
      <c r="AX143" s="85"/>
      <c r="AY143" s="85"/>
      <c r="AZ143" s="85"/>
      <c r="BA143" s="85"/>
      <c r="BB143" s="85"/>
      <c r="BC143" s="85"/>
      <c r="BD143" s="86"/>
      <c r="BE143" s="84"/>
      <c r="BF143" s="85"/>
      <c r="BG143" s="85"/>
      <c r="BH143" s="85"/>
      <c r="BI143" s="85"/>
      <c r="BJ143" s="85"/>
      <c r="BK143" s="85"/>
      <c r="BL143" s="86"/>
      <c r="BT143" s="53"/>
      <c r="BU143" s="53"/>
      <c r="BV143" s="53"/>
      <c r="BW143" s="53"/>
      <c r="BX143" s="53"/>
      <c r="BY143" s="53"/>
      <c r="BZ143" s="53"/>
    </row>
    <row r="144" spans="1:78" ht="34.5" customHeight="1" x14ac:dyDescent="0.2">
      <c r="A144" s="61">
        <v>0</v>
      </c>
      <c r="B144" s="61"/>
      <c r="C144" s="61"/>
      <c r="D144" s="61"/>
      <c r="E144" s="61"/>
      <c r="F144" s="61"/>
      <c r="G144" s="164" t="s">
        <v>72</v>
      </c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60" t="s">
        <v>58</v>
      </c>
      <c r="AA144" s="60"/>
      <c r="AB144" s="60"/>
      <c r="AC144" s="60"/>
      <c r="AD144" s="60"/>
      <c r="AE144" s="60" t="s">
        <v>73</v>
      </c>
      <c r="AF144" s="61"/>
      <c r="AG144" s="61"/>
      <c r="AH144" s="61"/>
      <c r="AI144" s="61"/>
      <c r="AJ144" s="61"/>
      <c r="AK144" s="61"/>
      <c r="AL144" s="61"/>
      <c r="AM144" s="61"/>
      <c r="AN144" s="61"/>
      <c r="AO144" s="73"/>
      <c r="AP144" s="73"/>
      <c r="AQ144" s="73"/>
      <c r="AR144" s="73"/>
      <c r="AS144" s="73"/>
      <c r="AT144" s="73"/>
      <c r="AU144" s="73"/>
      <c r="AV144" s="73"/>
      <c r="AW144" s="183">
        <f>AW134/1007699.16*100</f>
        <v>68.968996659677671</v>
      </c>
      <c r="AX144" s="183"/>
      <c r="AY144" s="183"/>
      <c r="AZ144" s="183"/>
      <c r="BA144" s="183"/>
      <c r="BB144" s="183"/>
      <c r="BC144" s="183"/>
      <c r="BD144" s="183"/>
      <c r="BE144" s="73">
        <f>AO144+AW144</f>
        <v>68.968996659677671</v>
      </c>
      <c r="BF144" s="73"/>
      <c r="BG144" s="73"/>
      <c r="BH144" s="73"/>
      <c r="BI144" s="73"/>
      <c r="BJ144" s="73"/>
      <c r="BK144" s="73"/>
      <c r="BL144" s="73"/>
      <c r="BT144" s="53"/>
      <c r="BU144" s="53"/>
      <c r="BV144" s="53"/>
      <c r="BW144" s="53"/>
      <c r="BX144" s="53"/>
      <c r="BY144" s="53"/>
      <c r="BZ144" s="53"/>
    </row>
    <row r="145" spans="1:78" ht="8.25" customHeight="1" x14ac:dyDescent="0.2">
      <c r="A145" s="32"/>
      <c r="B145" s="32"/>
      <c r="C145" s="32"/>
      <c r="D145" s="32"/>
      <c r="E145" s="32"/>
      <c r="F145" s="32"/>
      <c r="G145" s="5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35"/>
      <c r="AA145" s="35"/>
      <c r="AB145" s="35"/>
      <c r="AC145" s="35"/>
      <c r="AD145" s="35"/>
      <c r="AE145" s="35"/>
      <c r="AF145" s="32"/>
      <c r="AG145" s="32"/>
      <c r="AH145" s="32"/>
      <c r="AI145" s="32"/>
      <c r="AJ145" s="32"/>
      <c r="AK145" s="32"/>
      <c r="AL145" s="32"/>
      <c r="AM145" s="32"/>
      <c r="AN145" s="32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T145" s="53"/>
      <c r="BU145" s="53"/>
      <c r="BV145" s="53"/>
      <c r="BW145" s="53"/>
      <c r="BX145" s="53"/>
      <c r="BY145" s="53"/>
      <c r="BZ145" s="53"/>
    </row>
    <row r="146" spans="1:78" ht="36" customHeight="1" x14ac:dyDescent="0.2">
      <c r="A146" s="61" t="s">
        <v>19</v>
      </c>
      <c r="B146" s="61"/>
      <c r="C146" s="61"/>
      <c r="D146" s="61"/>
      <c r="E146" s="61"/>
      <c r="F146" s="61"/>
      <c r="G146" s="61" t="s">
        <v>32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 t="s">
        <v>2</v>
      </c>
      <c r="AA146" s="61"/>
      <c r="AB146" s="61"/>
      <c r="AC146" s="61"/>
      <c r="AD146" s="61"/>
      <c r="AE146" s="61" t="s">
        <v>1</v>
      </c>
      <c r="AF146" s="61"/>
      <c r="AG146" s="61"/>
      <c r="AH146" s="61"/>
      <c r="AI146" s="61"/>
      <c r="AJ146" s="61"/>
      <c r="AK146" s="61"/>
      <c r="AL146" s="61"/>
      <c r="AM146" s="61"/>
      <c r="AN146" s="61"/>
      <c r="AO146" s="61" t="s">
        <v>20</v>
      </c>
      <c r="AP146" s="61"/>
      <c r="AQ146" s="61"/>
      <c r="AR146" s="61"/>
      <c r="AS146" s="61"/>
      <c r="AT146" s="61"/>
      <c r="AU146" s="61"/>
      <c r="AV146" s="61"/>
      <c r="AW146" s="61" t="s">
        <v>21</v>
      </c>
      <c r="AX146" s="61"/>
      <c r="AY146" s="61"/>
      <c r="AZ146" s="61"/>
      <c r="BA146" s="61"/>
      <c r="BB146" s="61"/>
      <c r="BC146" s="61"/>
      <c r="BD146" s="61"/>
      <c r="BE146" s="61" t="s">
        <v>18</v>
      </c>
      <c r="BF146" s="61"/>
      <c r="BG146" s="61"/>
      <c r="BH146" s="61"/>
      <c r="BI146" s="61"/>
      <c r="BJ146" s="61"/>
      <c r="BK146" s="61"/>
      <c r="BL146" s="61"/>
      <c r="BT146" s="53"/>
      <c r="BU146" s="53"/>
      <c r="BV146" s="53"/>
      <c r="BW146" s="53"/>
      <c r="BX146" s="53"/>
      <c r="BY146" s="53"/>
      <c r="BZ146" s="53"/>
    </row>
    <row r="147" spans="1:78" ht="20.100000000000001" customHeight="1" x14ac:dyDescent="0.2">
      <c r="A147" s="61">
        <v>1</v>
      </c>
      <c r="B147" s="61"/>
      <c r="C147" s="61"/>
      <c r="D147" s="61"/>
      <c r="E147" s="61"/>
      <c r="F147" s="61"/>
      <c r="G147" s="63">
        <v>2</v>
      </c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  <c r="Z147" s="61">
        <v>3</v>
      </c>
      <c r="AA147" s="61"/>
      <c r="AB147" s="61"/>
      <c r="AC147" s="61"/>
      <c r="AD147" s="61"/>
      <c r="AE147" s="61">
        <v>4</v>
      </c>
      <c r="AF147" s="61"/>
      <c r="AG147" s="61"/>
      <c r="AH147" s="61"/>
      <c r="AI147" s="61"/>
      <c r="AJ147" s="61"/>
      <c r="AK147" s="61"/>
      <c r="AL147" s="61"/>
      <c r="AM147" s="61"/>
      <c r="AN147" s="61"/>
      <c r="AO147" s="61">
        <v>5</v>
      </c>
      <c r="AP147" s="61"/>
      <c r="AQ147" s="61"/>
      <c r="AR147" s="61"/>
      <c r="AS147" s="61"/>
      <c r="AT147" s="61"/>
      <c r="AU147" s="61"/>
      <c r="AV147" s="61"/>
      <c r="AW147" s="61">
        <v>6</v>
      </c>
      <c r="AX147" s="61"/>
      <c r="AY147" s="61"/>
      <c r="AZ147" s="61"/>
      <c r="BA147" s="61"/>
      <c r="BB147" s="61"/>
      <c r="BC147" s="61"/>
      <c r="BD147" s="61"/>
      <c r="BE147" s="61">
        <v>7</v>
      </c>
      <c r="BF147" s="61"/>
      <c r="BG147" s="61"/>
      <c r="BH147" s="61"/>
      <c r="BI147" s="61"/>
      <c r="BJ147" s="61"/>
      <c r="BK147" s="61"/>
      <c r="BL147" s="61"/>
      <c r="BT147" s="53"/>
      <c r="BU147" s="53"/>
      <c r="BV147" s="53"/>
      <c r="BW147" s="53"/>
      <c r="BX147" s="53"/>
      <c r="BY147" s="53"/>
      <c r="BZ147" s="53"/>
    </row>
    <row r="148" spans="1:78" ht="20.100000000000001" customHeight="1" x14ac:dyDescent="0.2">
      <c r="A148" s="61"/>
      <c r="B148" s="61"/>
      <c r="C148" s="61"/>
      <c r="D148" s="61"/>
      <c r="E148" s="61"/>
      <c r="F148" s="61"/>
      <c r="G148" s="111" t="s">
        <v>128</v>
      </c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7"/>
      <c r="BE148" s="170"/>
      <c r="BF148" s="170"/>
      <c r="BG148" s="170"/>
      <c r="BH148" s="170"/>
      <c r="BI148" s="170"/>
      <c r="BJ148" s="170"/>
      <c r="BK148" s="170"/>
      <c r="BL148" s="170"/>
      <c r="BT148" s="53"/>
      <c r="BU148" s="53"/>
      <c r="BV148" s="53"/>
      <c r="BW148" s="53"/>
      <c r="BX148" s="53"/>
      <c r="BY148" s="53"/>
      <c r="BZ148" s="53"/>
    </row>
    <row r="149" spans="1:78" ht="20.100000000000001" customHeight="1" x14ac:dyDescent="0.2">
      <c r="A149" s="66"/>
      <c r="B149" s="66"/>
      <c r="C149" s="66"/>
      <c r="D149" s="66"/>
      <c r="E149" s="66"/>
      <c r="F149" s="66"/>
      <c r="G149" s="95" t="s">
        <v>55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3"/>
      <c r="Z149" s="96"/>
      <c r="AA149" s="96"/>
      <c r="AB149" s="96"/>
      <c r="AC149" s="96"/>
      <c r="AD149" s="96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95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T149" s="53"/>
      <c r="BU149" s="53"/>
      <c r="BV149" s="53"/>
      <c r="BW149" s="53"/>
      <c r="BX149" s="53"/>
      <c r="BY149" s="53"/>
      <c r="BZ149" s="53"/>
    </row>
    <row r="150" spans="1:78" ht="20.100000000000001" customHeight="1" x14ac:dyDescent="0.2">
      <c r="A150" s="66"/>
      <c r="B150" s="66"/>
      <c r="C150" s="66"/>
      <c r="D150" s="66"/>
      <c r="E150" s="66"/>
      <c r="F150" s="66"/>
      <c r="G150" s="67" t="s">
        <v>132</v>
      </c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7"/>
      <c r="Z150" s="60" t="s">
        <v>56</v>
      </c>
      <c r="AA150" s="60"/>
      <c r="AB150" s="60"/>
      <c r="AC150" s="60"/>
      <c r="AD150" s="60"/>
      <c r="AE150" s="57" t="s">
        <v>82</v>
      </c>
      <c r="AF150" s="64"/>
      <c r="AG150" s="64"/>
      <c r="AH150" s="64"/>
      <c r="AI150" s="64"/>
      <c r="AJ150" s="64"/>
      <c r="AK150" s="64"/>
      <c r="AL150" s="64"/>
      <c r="AM150" s="64"/>
      <c r="AN150" s="65"/>
      <c r="AO150" s="62"/>
      <c r="AP150" s="62"/>
      <c r="AQ150" s="62"/>
      <c r="AR150" s="62"/>
      <c r="AS150" s="62"/>
      <c r="AT150" s="62"/>
      <c r="AU150" s="62"/>
      <c r="AV150" s="62"/>
      <c r="AW150" s="73">
        <f>AK73</f>
        <v>90000</v>
      </c>
      <c r="AX150" s="73"/>
      <c r="AY150" s="73"/>
      <c r="AZ150" s="73"/>
      <c r="BA150" s="73"/>
      <c r="BB150" s="73"/>
      <c r="BC150" s="73"/>
      <c r="BD150" s="73"/>
      <c r="BE150" s="73">
        <f>AW150</f>
        <v>90000</v>
      </c>
      <c r="BF150" s="73"/>
      <c r="BG150" s="73"/>
      <c r="BH150" s="73"/>
      <c r="BI150" s="73"/>
      <c r="BJ150" s="73"/>
      <c r="BK150" s="73"/>
      <c r="BL150" s="73"/>
      <c r="BT150" s="53"/>
      <c r="BU150" s="53"/>
      <c r="BV150" s="53"/>
      <c r="BW150" s="53"/>
      <c r="BX150" s="53"/>
      <c r="BY150" s="53"/>
      <c r="BZ150" s="53"/>
    </row>
    <row r="151" spans="1:78" ht="20.100000000000001" customHeight="1" x14ac:dyDescent="0.2">
      <c r="A151" s="66"/>
      <c r="B151" s="66"/>
      <c r="C151" s="66"/>
      <c r="D151" s="66"/>
      <c r="E151" s="66"/>
      <c r="F151" s="66"/>
      <c r="G151" s="78" t="s">
        <v>79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80"/>
      <c r="Z151" s="60"/>
      <c r="AA151" s="60"/>
      <c r="AB151" s="60"/>
      <c r="AC151" s="60"/>
      <c r="AD151" s="60"/>
      <c r="AE151" s="57"/>
      <c r="AF151" s="64"/>
      <c r="AG151" s="64"/>
      <c r="AH151" s="64"/>
      <c r="AI151" s="64"/>
      <c r="AJ151" s="64"/>
      <c r="AK151" s="64"/>
      <c r="AL151" s="64"/>
      <c r="AM151" s="64"/>
      <c r="AN151" s="65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T151" s="53"/>
      <c r="BU151" s="53"/>
      <c r="BV151" s="53"/>
      <c r="BW151" s="53"/>
      <c r="BX151" s="53"/>
      <c r="BY151" s="53"/>
      <c r="BZ151" s="53"/>
    </row>
    <row r="152" spans="1:78" ht="33.75" customHeight="1" x14ac:dyDescent="0.2">
      <c r="A152" s="66"/>
      <c r="B152" s="66"/>
      <c r="C152" s="66"/>
      <c r="D152" s="66"/>
      <c r="E152" s="66"/>
      <c r="F152" s="66"/>
      <c r="G152" s="81" t="s">
        <v>103</v>
      </c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3"/>
      <c r="Z152" s="60" t="s">
        <v>84</v>
      </c>
      <c r="AA152" s="60"/>
      <c r="AB152" s="60"/>
      <c r="AC152" s="60"/>
      <c r="AD152" s="60"/>
      <c r="AE152" s="57" t="s">
        <v>138</v>
      </c>
      <c r="AF152" s="64"/>
      <c r="AG152" s="64"/>
      <c r="AH152" s="64"/>
      <c r="AI152" s="64"/>
      <c r="AJ152" s="64"/>
      <c r="AK152" s="64"/>
      <c r="AL152" s="64"/>
      <c r="AM152" s="64"/>
      <c r="AN152" s="65"/>
      <c r="AO152" s="62"/>
      <c r="AP152" s="62"/>
      <c r="AQ152" s="62"/>
      <c r="AR152" s="62"/>
      <c r="AS152" s="62"/>
      <c r="AT152" s="62"/>
      <c r="AU152" s="62"/>
      <c r="AV152" s="62"/>
      <c r="AW152" s="74">
        <f>1</f>
        <v>1</v>
      </c>
      <c r="AX152" s="74"/>
      <c r="AY152" s="74"/>
      <c r="AZ152" s="74"/>
      <c r="BA152" s="74"/>
      <c r="BB152" s="74"/>
      <c r="BC152" s="74"/>
      <c r="BD152" s="74"/>
      <c r="BE152" s="74">
        <f>AW152</f>
        <v>1</v>
      </c>
      <c r="BF152" s="74"/>
      <c r="BG152" s="74"/>
      <c r="BH152" s="74"/>
      <c r="BI152" s="74"/>
      <c r="BJ152" s="74"/>
      <c r="BK152" s="74"/>
      <c r="BL152" s="74"/>
      <c r="BT152" s="53"/>
      <c r="BU152" s="53"/>
      <c r="BV152" s="53"/>
      <c r="BW152" s="53"/>
      <c r="BX152" s="53"/>
      <c r="BY152" s="53"/>
      <c r="BZ152" s="53"/>
    </row>
    <row r="153" spans="1:78" ht="18.75" hidden="1" customHeight="1" x14ac:dyDescent="0.2">
      <c r="A153" s="66"/>
      <c r="B153" s="66"/>
      <c r="C153" s="66"/>
      <c r="D153" s="66"/>
      <c r="E153" s="66"/>
      <c r="F153" s="66"/>
      <c r="G153" s="78" t="s">
        <v>78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80"/>
      <c r="Z153" s="57"/>
      <c r="AA153" s="58"/>
      <c r="AB153" s="58"/>
      <c r="AC153" s="58"/>
      <c r="AD153" s="59"/>
      <c r="AE153" s="57"/>
      <c r="AF153" s="58"/>
      <c r="AG153" s="58"/>
      <c r="AH153" s="58"/>
      <c r="AI153" s="58"/>
      <c r="AJ153" s="58"/>
      <c r="AK153" s="58"/>
      <c r="AL153" s="58"/>
      <c r="AM153" s="58"/>
      <c r="AN153" s="59"/>
      <c r="AO153" s="62"/>
      <c r="AP153" s="62"/>
      <c r="AQ153" s="62"/>
      <c r="AR153" s="62"/>
      <c r="AS153" s="62"/>
      <c r="AT153" s="62"/>
      <c r="AU153" s="62"/>
      <c r="AV153" s="62"/>
      <c r="AW153" s="84"/>
      <c r="AX153" s="85"/>
      <c r="AY153" s="85"/>
      <c r="AZ153" s="85"/>
      <c r="BA153" s="85"/>
      <c r="BB153" s="85"/>
      <c r="BC153" s="85"/>
      <c r="BD153" s="86"/>
      <c r="BE153" s="74"/>
      <c r="BF153" s="74"/>
      <c r="BG153" s="74"/>
      <c r="BH153" s="74"/>
      <c r="BI153" s="74"/>
      <c r="BJ153" s="74"/>
      <c r="BK153" s="74"/>
      <c r="BL153" s="74"/>
      <c r="BT153" s="53"/>
      <c r="BU153" s="53"/>
      <c r="BV153" s="53"/>
      <c r="BW153" s="53"/>
      <c r="BX153" s="53"/>
      <c r="BY153" s="53"/>
      <c r="BZ153" s="53"/>
    </row>
    <row r="154" spans="1:78" ht="18" hidden="1" customHeight="1" x14ac:dyDescent="0.2">
      <c r="A154" s="66"/>
      <c r="B154" s="66"/>
      <c r="C154" s="66"/>
      <c r="D154" s="66"/>
      <c r="E154" s="66"/>
      <c r="F154" s="66"/>
      <c r="G154" s="81" t="s">
        <v>104</v>
      </c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3"/>
      <c r="Z154" s="57" t="s">
        <v>56</v>
      </c>
      <c r="AA154" s="58"/>
      <c r="AB154" s="58"/>
      <c r="AC154" s="58"/>
      <c r="AD154" s="59"/>
      <c r="AE154" s="60" t="s">
        <v>73</v>
      </c>
      <c r="AF154" s="61"/>
      <c r="AG154" s="61"/>
      <c r="AH154" s="61"/>
      <c r="AI154" s="61"/>
      <c r="AJ154" s="61"/>
      <c r="AK154" s="61"/>
      <c r="AL154" s="61"/>
      <c r="AM154" s="61"/>
      <c r="AN154" s="61"/>
      <c r="AO154" s="62"/>
      <c r="AP154" s="62"/>
      <c r="AQ154" s="62"/>
      <c r="AR154" s="62"/>
      <c r="AS154" s="62"/>
      <c r="AT154" s="62"/>
      <c r="AU154" s="62"/>
      <c r="AV154" s="62"/>
      <c r="AW154" s="70">
        <v>0</v>
      </c>
      <c r="AX154" s="71"/>
      <c r="AY154" s="71"/>
      <c r="AZ154" s="71"/>
      <c r="BA154" s="71"/>
      <c r="BB154" s="71"/>
      <c r="BC154" s="71"/>
      <c r="BD154" s="72"/>
      <c r="BE154" s="73">
        <f>AW154</f>
        <v>0</v>
      </c>
      <c r="BF154" s="73"/>
      <c r="BG154" s="73"/>
      <c r="BH154" s="73"/>
      <c r="BI154" s="73"/>
      <c r="BJ154" s="73"/>
      <c r="BK154" s="73"/>
      <c r="BL154" s="73"/>
      <c r="BT154" s="53"/>
      <c r="BU154" s="53"/>
      <c r="BV154" s="53"/>
      <c r="BW154" s="53"/>
      <c r="BX154" s="53"/>
      <c r="BY154" s="53"/>
      <c r="BZ154" s="53"/>
    </row>
    <row r="155" spans="1:78" ht="20.100000000000001" customHeight="1" x14ac:dyDescent="0.2">
      <c r="A155" s="66"/>
      <c r="B155" s="66"/>
      <c r="C155" s="66"/>
      <c r="D155" s="66"/>
      <c r="E155" s="66"/>
      <c r="F155" s="66"/>
      <c r="G155" s="117" t="s">
        <v>57</v>
      </c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9"/>
      <c r="Z155" s="57"/>
      <c r="AA155" s="58"/>
      <c r="AB155" s="58"/>
      <c r="AC155" s="58"/>
      <c r="AD155" s="59"/>
      <c r="AE155" s="57"/>
      <c r="AF155" s="58"/>
      <c r="AG155" s="58"/>
      <c r="AH155" s="58"/>
      <c r="AI155" s="58"/>
      <c r="AJ155" s="58"/>
      <c r="AK155" s="58"/>
      <c r="AL155" s="58"/>
      <c r="AM155" s="58"/>
      <c r="AN155" s="59"/>
      <c r="AO155" s="180"/>
      <c r="AP155" s="181"/>
      <c r="AQ155" s="181"/>
      <c r="AR155" s="181"/>
      <c r="AS155" s="181"/>
      <c r="AT155" s="181"/>
      <c r="AU155" s="181"/>
      <c r="AV155" s="182"/>
      <c r="AW155" s="84"/>
      <c r="AX155" s="85"/>
      <c r="AY155" s="85"/>
      <c r="AZ155" s="85"/>
      <c r="BA155" s="85"/>
      <c r="BB155" s="85"/>
      <c r="BC155" s="85"/>
      <c r="BD155" s="86"/>
      <c r="BE155" s="84"/>
      <c r="BF155" s="85"/>
      <c r="BG155" s="85"/>
      <c r="BH155" s="85"/>
      <c r="BI155" s="85"/>
      <c r="BJ155" s="85"/>
      <c r="BK155" s="85"/>
      <c r="BL155" s="86"/>
      <c r="BT155" s="53"/>
      <c r="BU155" s="53"/>
      <c r="BV155" s="53"/>
      <c r="BW155" s="53"/>
      <c r="BX155" s="53"/>
      <c r="BY155" s="53"/>
      <c r="BZ155" s="53"/>
    </row>
    <row r="156" spans="1:78" ht="36" customHeight="1" x14ac:dyDescent="0.2">
      <c r="A156" s="61">
        <v>0</v>
      </c>
      <c r="B156" s="61"/>
      <c r="C156" s="61"/>
      <c r="D156" s="61"/>
      <c r="E156" s="61"/>
      <c r="F156" s="61"/>
      <c r="G156" s="164" t="s">
        <v>72</v>
      </c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60" t="s">
        <v>58</v>
      </c>
      <c r="AA156" s="60"/>
      <c r="AB156" s="60"/>
      <c r="AC156" s="60"/>
      <c r="AD156" s="60"/>
      <c r="AE156" s="60" t="s">
        <v>73</v>
      </c>
      <c r="AF156" s="61"/>
      <c r="AG156" s="61"/>
      <c r="AH156" s="61"/>
      <c r="AI156" s="61"/>
      <c r="AJ156" s="61"/>
      <c r="AK156" s="61"/>
      <c r="AL156" s="61"/>
      <c r="AM156" s="61"/>
      <c r="AN156" s="61"/>
      <c r="AO156" s="73"/>
      <c r="AP156" s="73"/>
      <c r="AQ156" s="73"/>
      <c r="AR156" s="73"/>
      <c r="AS156" s="73"/>
      <c r="AT156" s="73"/>
      <c r="AU156" s="73"/>
      <c r="AV156" s="73"/>
      <c r="AW156" s="183">
        <f>AW150/55038217.28*100</f>
        <v>0.16352273828590111</v>
      </c>
      <c r="AX156" s="183"/>
      <c r="AY156" s="183"/>
      <c r="AZ156" s="183"/>
      <c r="BA156" s="183"/>
      <c r="BB156" s="183"/>
      <c r="BC156" s="183"/>
      <c r="BD156" s="183"/>
      <c r="BE156" s="73">
        <f>AO156+AW156</f>
        <v>0.16352273828590111</v>
      </c>
      <c r="BF156" s="73"/>
      <c r="BG156" s="73"/>
      <c r="BH156" s="73"/>
      <c r="BI156" s="73"/>
      <c r="BJ156" s="73"/>
      <c r="BK156" s="73"/>
      <c r="BL156" s="73"/>
      <c r="BT156" s="53"/>
      <c r="BU156" s="53"/>
      <c r="BV156" s="53"/>
      <c r="BW156" s="53"/>
      <c r="BX156" s="53"/>
      <c r="BY156" s="53"/>
      <c r="BZ156" s="53"/>
    </row>
    <row r="157" spans="1:78" ht="6.75" customHeight="1" x14ac:dyDescent="0.2">
      <c r="A157" s="32"/>
      <c r="B157" s="32"/>
      <c r="C157" s="32"/>
      <c r="D157" s="32"/>
      <c r="E157" s="32"/>
      <c r="F157" s="32"/>
      <c r="G157" s="5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35"/>
      <c r="AA157" s="35"/>
      <c r="AB157" s="35"/>
      <c r="AC157" s="35"/>
      <c r="AD157" s="35"/>
      <c r="AE157" s="35"/>
      <c r="AF157" s="32"/>
      <c r="AG157" s="32"/>
      <c r="AH157" s="32"/>
      <c r="AI157" s="32"/>
      <c r="AJ157" s="32"/>
      <c r="AK157" s="32"/>
      <c r="AL157" s="32"/>
      <c r="AM157" s="32"/>
      <c r="AN157" s="32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T157" s="53"/>
      <c r="BU157" s="53"/>
      <c r="BV157" s="53"/>
      <c r="BW157" s="53"/>
      <c r="BX157" s="53"/>
      <c r="BY157" s="53"/>
      <c r="BZ157" s="53"/>
    </row>
    <row r="158" spans="1:78" ht="6" customHeight="1" x14ac:dyDescent="0.2">
      <c r="A158" s="32"/>
      <c r="B158" s="32"/>
      <c r="C158" s="32"/>
      <c r="D158" s="32"/>
      <c r="E158" s="32"/>
      <c r="F158" s="32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6"/>
      <c r="AP158" s="36"/>
      <c r="AQ158" s="36"/>
      <c r="AR158" s="36"/>
      <c r="AS158" s="36"/>
      <c r="AT158" s="36"/>
      <c r="AU158" s="36"/>
      <c r="AV158" s="36"/>
      <c r="AW158" s="51"/>
      <c r="AX158" s="51"/>
      <c r="AY158" s="51"/>
      <c r="AZ158" s="51"/>
      <c r="BA158" s="51"/>
      <c r="BB158" s="51"/>
      <c r="BC158" s="51"/>
      <c r="BD158" s="51"/>
      <c r="BE158" s="36"/>
      <c r="BF158" s="36"/>
      <c r="BG158" s="36"/>
      <c r="BH158" s="36"/>
      <c r="BI158" s="36"/>
      <c r="BJ158" s="36"/>
      <c r="BK158" s="36"/>
      <c r="BL158" s="36"/>
      <c r="BT158" s="53"/>
      <c r="BU158" s="53"/>
      <c r="BV158" s="53"/>
      <c r="BW158" s="53"/>
      <c r="BX158" s="53"/>
      <c r="BY158" s="53"/>
      <c r="BZ158" s="53"/>
    </row>
    <row r="159" spans="1:78" ht="36" customHeight="1" x14ac:dyDescent="0.2">
      <c r="A159" s="61" t="s">
        <v>19</v>
      </c>
      <c r="B159" s="61"/>
      <c r="C159" s="61"/>
      <c r="D159" s="61"/>
      <c r="E159" s="61"/>
      <c r="F159" s="61"/>
      <c r="G159" s="61" t="s">
        <v>32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 t="s">
        <v>2</v>
      </c>
      <c r="AA159" s="61"/>
      <c r="AB159" s="61"/>
      <c r="AC159" s="61"/>
      <c r="AD159" s="61"/>
      <c r="AE159" s="61" t="s">
        <v>1</v>
      </c>
      <c r="AF159" s="61"/>
      <c r="AG159" s="61"/>
      <c r="AH159" s="61"/>
      <c r="AI159" s="61"/>
      <c r="AJ159" s="61"/>
      <c r="AK159" s="61"/>
      <c r="AL159" s="61"/>
      <c r="AM159" s="61"/>
      <c r="AN159" s="61"/>
      <c r="AO159" s="61" t="s">
        <v>20</v>
      </c>
      <c r="AP159" s="61"/>
      <c r="AQ159" s="61"/>
      <c r="AR159" s="61"/>
      <c r="AS159" s="61"/>
      <c r="AT159" s="61"/>
      <c r="AU159" s="61"/>
      <c r="AV159" s="61"/>
      <c r="AW159" s="61" t="s">
        <v>21</v>
      </c>
      <c r="AX159" s="61"/>
      <c r="AY159" s="61"/>
      <c r="AZ159" s="61"/>
      <c r="BA159" s="61"/>
      <c r="BB159" s="61"/>
      <c r="BC159" s="61"/>
      <c r="BD159" s="61"/>
      <c r="BE159" s="61" t="s">
        <v>18</v>
      </c>
      <c r="BF159" s="61"/>
      <c r="BG159" s="61"/>
      <c r="BH159" s="61"/>
      <c r="BI159" s="61"/>
      <c r="BJ159" s="61"/>
      <c r="BK159" s="61"/>
      <c r="BL159" s="61"/>
      <c r="BT159" s="53"/>
      <c r="BU159" s="53"/>
      <c r="BV159" s="53"/>
      <c r="BW159" s="53"/>
      <c r="BX159" s="53"/>
      <c r="BY159" s="53"/>
      <c r="BZ159" s="53"/>
    </row>
    <row r="160" spans="1:78" ht="18" customHeight="1" x14ac:dyDescent="0.2">
      <c r="A160" s="61">
        <v>1</v>
      </c>
      <c r="B160" s="61"/>
      <c r="C160" s="61"/>
      <c r="D160" s="61"/>
      <c r="E160" s="61"/>
      <c r="F160" s="61"/>
      <c r="G160" s="63">
        <v>2</v>
      </c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5"/>
      <c r="Z160" s="61">
        <v>3</v>
      </c>
      <c r="AA160" s="61"/>
      <c r="AB160" s="61"/>
      <c r="AC160" s="61"/>
      <c r="AD160" s="61"/>
      <c r="AE160" s="61">
        <v>4</v>
      </c>
      <c r="AF160" s="61"/>
      <c r="AG160" s="61"/>
      <c r="AH160" s="61"/>
      <c r="AI160" s="61"/>
      <c r="AJ160" s="61"/>
      <c r="AK160" s="61"/>
      <c r="AL160" s="61"/>
      <c r="AM160" s="61"/>
      <c r="AN160" s="61"/>
      <c r="AO160" s="61">
        <v>5</v>
      </c>
      <c r="AP160" s="61"/>
      <c r="AQ160" s="61"/>
      <c r="AR160" s="61"/>
      <c r="AS160" s="61"/>
      <c r="AT160" s="61"/>
      <c r="AU160" s="61"/>
      <c r="AV160" s="61"/>
      <c r="AW160" s="61">
        <v>6</v>
      </c>
      <c r="AX160" s="61"/>
      <c r="AY160" s="61"/>
      <c r="AZ160" s="61"/>
      <c r="BA160" s="61"/>
      <c r="BB160" s="61"/>
      <c r="BC160" s="61"/>
      <c r="BD160" s="61"/>
      <c r="BE160" s="61">
        <v>7</v>
      </c>
      <c r="BF160" s="61"/>
      <c r="BG160" s="61"/>
      <c r="BH160" s="61"/>
      <c r="BI160" s="61"/>
      <c r="BJ160" s="61"/>
      <c r="BK160" s="61"/>
      <c r="BL160" s="61"/>
      <c r="BT160" s="53"/>
      <c r="BU160" s="53"/>
      <c r="BV160" s="53"/>
      <c r="BW160" s="53"/>
      <c r="BX160" s="53"/>
      <c r="BY160" s="53"/>
      <c r="BZ160" s="53"/>
    </row>
    <row r="161" spans="1:78" ht="18" customHeight="1" x14ac:dyDescent="0.2">
      <c r="A161" s="61"/>
      <c r="B161" s="61"/>
      <c r="C161" s="61"/>
      <c r="D161" s="61"/>
      <c r="E161" s="61"/>
      <c r="F161" s="61"/>
      <c r="G161" s="111" t="s">
        <v>133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7"/>
      <c r="BE161" s="170"/>
      <c r="BF161" s="170"/>
      <c r="BG161" s="170"/>
      <c r="BH161" s="170"/>
      <c r="BI161" s="170"/>
      <c r="BJ161" s="170"/>
      <c r="BK161" s="170"/>
      <c r="BL161" s="170"/>
      <c r="BT161" s="53"/>
      <c r="BU161" s="53"/>
      <c r="BV161" s="53"/>
      <c r="BW161" s="53"/>
      <c r="BX161" s="53"/>
      <c r="BY161" s="53"/>
      <c r="BZ161" s="53"/>
    </row>
    <row r="162" spans="1:78" ht="18" customHeight="1" x14ac:dyDescent="0.2">
      <c r="A162" s="66"/>
      <c r="B162" s="66"/>
      <c r="C162" s="66"/>
      <c r="D162" s="66"/>
      <c r="E162" s="66"/>
      <c r="F162" s="66"/>
      <c r="G162" s="95" t="s">
        <v>55</v>
      </c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3"/>
      <c r="Z162" s="96"/>
      <c r="AA162" s="96"/>
      <c r="AB162" s="96"/>
      <c r="AC162" s="96"/>
      <c r="AD162" s="96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95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T162" s="53"/>
      <c r="BU162" s="53"/>
      <c r="BV162" s="53"/>
      <c r="BW162" s="53"/>
      <c r="BX162" s="53"/>
      <c r="BY162" s="53"/>
      <c r="BZ162" s="53"/>
    </row>
    <row r="163" spans="1:78" ht="24" customHeight="1" x14ac:dyDescent="0.2">
      <c r="A163" s="61"/>
      <c r="B163" s="61"/>
      <c r="C163" s="61"/>
      <c r="D163" s="61"/>
      <c r="E163" s="61"/>
      <c r="F163" s="61"/>
      <c r="G163" s="87" t="s">
        <v>137</v>
      </c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9"/>
      <c r="Z163" s="60" t="s">
        <v>56</v>
      </c>
      <c r="AA163" s="60"/>
      <c r="AB163" s="60"/>
      <c r="AC163" s="60"/>
      <c r="AD163" s="60"/>
      <c r="AE163" s="57" t="s">
        <v>82</v>
      </c>
      <c r="AF163" s="64"/>
      <c r="AG163" s="64"/>
      <c r="AH163" s="64"/>
      <c r="AI163" s="64"/>
      <c r="AJ163" s="64"/>
      <c r="AK163" s="64"/>
      <c r="AL163" s="64"/>
      <c r="AM163" s="64"/>
      <c r="AN163" s="65"/>
      <c r="AO163" s="73"/>
      <c r="AP163" s="73"/>
      <c r="AQ163" s="73"/>
      <c r="AR163" s="73"/>
      <c r="AS163" s="73"/>
      <c r="AT163" s="73"/>
      <c r="AU163" s="73"/>
      <c r="AV163" s="73"/>
      <c r="AW163" s="73">
        <f>AK74</f>
        <v>150000</v>
      </c>
      <c r="AX163" s="73"/>
      <c r="AY163" s="73"/>
      <c r="AZ163" s="73"/>
      <c r="BA163" s="73"/>
      <c r="BB163" s="73"/>
      <c r="BC163" s="73"/>
      <c r="BD163" s="73"/>
      <c r="BE163" s="73">
        <f>AO163+AW163</f>
        <v>150000</v>
      </c>
      <c r="BF163" s="73"/>
      <c r="BG163" s="73"/>
      <c r="BH163" s="73"/>
      <c r="BI163" s="73"/>
      <c r="BJ163" s="73"/>
      <c r="BK163" s="73"/>
      <c r="BL163" s="73"/>
      <c r="BT163" s="53"/>
      <c r="BU163" s="53"/>
      <c r="BV163" s="53"/>
      <c r="BW163" s="53"/>
      <c r="BX163" s="53"/>
      <c r="BY163" s="53"/>
      <c r="BZ163" s="53"/>
    </row>
    <row r="164" spans="1:78" ht="18" customHeight="1" x14ac:dyDescent="0.2">
      <c r="A164" s="66"/>
      <c r="B164" s="66"/>
      <c r="C164" s="66"/>
      <c r="D164" s="66"/>
      <c r="E164" s="66"/>
      <c r="F164" s="66"/>
      <c r="G164" s="78" t="s">
        <v>79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0"/>
      <c r="Z164" s="60"/>
      <c r="AA164" s="60"/>
      <c r="AB164" s="60"/>
      <c r="AC164" s="60"/>
      <c r="AD164" s="60"/>
      <c r="AE164" s="57"/>
      <c r="AF164" s="64"/>
      <c r="AG164" s="64"/>
      <c r="AH164" s="64"/>
      <c r="AI164" s="64"/>
      <c r="AJ164" s="64"/>
      <c r="AK164" s="64"/>
      <c r="AL164" s="64"/>
      <c r="AM164" s="64"/>
      <c r="AN164" s="65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T164" s="53"/>
      <c r="BU164" s="53"/>
      <c r="BV164" s="53"/>
      <c r="BW164" s="53"/>
      <c r="BX164" s="53"/>
      <c r="BY164" s="53"/>
      <c r="BZ164" s="53"/>
    </row>
    <row r="165" spans="1:78" ht="33.75" customHeight="1" x14ac:dyDescent="0.2">
      <c r="A165" s="66"/>
      <c r="B165" s="66"/>
      <c r="C165" s="66"/>
      <c r="D165" s="66"/>
      <c r="E165" s="66"/>
      <c r="F165" s="66"/>
      <c r="G165" s="81" t="s">
        <v>139</v>
      </c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3"/>
      <c r="Z165" s="60" t="s">
        <v>84</v>
      </c>
      <c r="AA165" s="60"/>
      <c r="AB165" s="60"/>
      <c r="AC165" s="60"/>
      <c r="AD165" s="60"/>
      <c r="AE165" s="57" t="s">
        <v>95</v>
      </c>
      <c r="AF165" s="64"/>
      <c r="AG165" s="64"/>
      <c r="AH165" s="64"/>
      <c r="AI165" s="64"/>
      <c r="AJ165" s="64"/>
      <c r="AK165" s="64"/>
      <c r="AL165" s="64"/>
      <c r="AM165" s="64"/>
      <c r="AN165" s="65"/>
      <c r="AO165" s="62"/>
      <c r="AP165" s="62"/>
      <c r="AQ165" s="62"/>
      <c r="AR165" s="62"/>
      <c r="AS165" s="62"/>
      <c r="AT165" s="62"/>
      <c r="AU165" s="62"/>
      <c r="AV165" s="62"/>
      <c r="AW165" s="74">
        <v>3</v>
      </c>
      <c r="AX165" s="74"/>
      <c r="AY165" s="74"/>
      <c r="AZ165" s="74"/>
      <c r="BA165" s="74"/>
      <c r="BB165" s="74"/>
      <c r="BC165" s="74"/>
      <c r="BD165" s="74"/>
      <c r="BE165" s="74">
        <f>AW165</f>
        <v>3</v>
      </c>
      <c r="BF165" s="74"/>
      <c r="BG165" s="74"/>
      <c r="BH165" s="74"/>
      <c r="BI165" s="74"/>
      <c r="BJ165" s="74"/>
      <c r="BK165" s="74"/>
      <c r="BL165" s="74"/>
      <c r="BT165" s="53"/>
      <c r="BU165" s="53"/>
      <c r="BV165" s="53"/>
      <c r="BW165" s="53"/>
      <c r="BX165" s="53"/>
      <c r="BY165" s="53"/>
      <c r="BZ165" s="53"/>
    </row>
    <row r="166" spans="1:78" ht="18" customHeight="1" x14ac:dyDescent="0.2">
      <c r="A166" s="66"/>
      <c r="B166" s="66"/>
      <c r="C166" s="66"/>
      <c r="D166" s="66"/>
      <c r="E166" s="66"/>
      <c r="F166" s="66"/>
      <c r="G166" s="78" t="s">
        <v>144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0"/>
      <c r="Z166" s="57"/>
      <c r="AA166" s="58"/>
      <c r="AB166" s="58"/>
      <c r="AC166" s="58"/>
      <c r="AD166" s="59"/>
      <c r="AE166" s="57"/>
      <c r="AF166" s="64"/>
      <c r="AG166" s="64"/>
      <c r="AH166" s="64"/>
      <c r="AI166" s="64"/>
      <c r="AJ166" s="64"/>
      <c r="AK166" s="64"/>
      <c r="AL166" s="64"/>
      <c r="AM166" s="64"/>
      <c r="AN166" s="65"/>
      <c r="AO166" s="62"/>
      <c r="AP166" s="62"/>
      <c r="AQ166" s="62"/>
      <c r="AR166" s="62"/>
      <c r="AS166" s="62"/>
      <c r="AT166" s="62"/>
      <c r="AU166" s="62"/>
      <c r="AV166" s="62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T166" s="53"/>
      <c r="BU166" s="53"/>
      <c r="BV166" s="53"/>
      <c r="BW166" s="53"/>
      <c r="BX166" s="53"/>
      <c r="BY166" s="53"/>
      <c r="BZ166" s="53"/>
    </row>
    <row r="167" spans="1:78" ht="35.25" customHeight="1" x14ac:dyDescent="0.2">
      <c r="A167" s="66"/>
      <c r="B167" s="66"/>
      <c r="C167" s="66"/>
      <c r="D167" s="66"/>
      <c r="E167" s="66"/>
      <c r="F167" s="66"/>
      <c r="G167" s="81" t="s">
        <v>140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3"/>
      <c r="Z167" s="60" t="s">
        <v>56</v>
      </c>
      <c r="AA167" s="60"/>
      <c r="AB167" s="60"/>
      <c r="AC167" s="60"/>
      <c r="AD167" s="60"/>
      <c r="AE167" s="60" t="s">
        <v>73</v>
      </c>
      <c r="AF167" s="61"/>
      <c r="AG167" s="61"/>
      <c r="AH167" s="61"/>
      <c r="AI167" s="61"/>
      <c r="AJ167" s="61"/>
      <c r="AK167" s="61"/>
      <c r="AL167" s="61"/>
      <c r="AM167" s="61"/>
      <c r="AN167" s="61"/>
      <c r="AO167" s="62"/>
      <c r="AP167" s="62"/>
      <c r="AQ167" s="62"/>
      <c r="AR167" s="62"/>
      <c r="AS167" s="62"/>
      <c r="AT167" s="62"/>
      <c r="AU167" s="62"/>
      <c r="AV167" s="62"/>
      <c r="AW167" s="73">
        <f>AW163/AW165</f>
        <v>50000</v>
      </c>
      <c r="AX167" s="73"/>
      <c r="AY167" s="73"/>
      <c r="AZ167" s="73"/>
      <c r="BA167" s="73"/>
      <c r="BB167" s="73"/>
      <c r="BC167" s="73"/>
      <c r="BD167" s="73"/>
      <c r="BE167" s="73">
        <f>AW167</f>
        <v>50000</v>
      </c>
      <c r="BF167" s="73"/>
      <c r="BG167" s="73"/>
      <c r="BH167" s="73"/>
      <c r="BI167" s="73"/>
      <c r="BJ167" s="73"/>
      <c r="BK167" s="73"/>
      <c r="BL167" s="73"/>
      <c r="BT167" s="53"/>
      <c r="BU167" s="53"/>
      <c r="BV167" s="53"/>
      <c r="BW167" s="53"/>
      <c r="BX167" s="53"/>
      <c r="BY167" s="53"/>
      <c r="BZ167" s="53"/>
    </row>
    <row r="168" spans="1:78" ht="18" customHeight="1" x14ac:dyDescent="0.2">
      <c r="A168" s="66"/>
      <c r="B168" s="66"/>
      <c r="C168" s="66"/>
      <c r="D168" s="66"/>
      <c r="E168" s="66"/>
      <c r="F168" s="66"/>
      <c r="G168" s="117" t="s">
        <v>57</v>
      </c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9"/>
      <c r="Z168" s="57"/>
      <c r="AA168" s="58"/>
      <c r="AB168" s="58"/>
      <c r="AC168" s="58"/>
      <c r="AD168" s="59"/>
      <c r="AE168" s="57"/>
      <c r="AF168" s="58"/>
      <c r="AG168" s="58"/>
      <c r="AH168" s="58"/>
      <c r="AI168" s="58"/>
      <c r="AJ168" s="58"/>
      <c r="AK168" s="58"/>
      <c r="AL168" s="58"/>
      <c r="AM168" s="58"/>
      <c r="AN168" s="59"/>
      <c r="AO168" s="180"/>
      <c r="AP168" s="181"/>
      <c r="AQ168" s="181"/>
      <c r="AR168" s="181"/>
      <c r="AS168" s="181"/>
      <c r="AT168" s="181"/>
      <c r="AU168" s="181"/>
      <c r="AV168" s="182"/>
      <c r="AW168" s="84"/>
      <c r="AX168" s="85"/>
      <c r="AY168" s="85"/>
      <c r="AZ168" s="85"/>
      <c r="BA168" s="85"/>
      <c r="BB168" s="85"/>
      <c r="BC168" s="85"/>
      <c r="BD168" s="86"/>
      <c r="BE168" s="84"/>
      <c r="BF168" s="85"/>
      <c r="BG168" s="85"/>
      <c r="BH168" s="85"/>
      <c r="BI168" s="85"/>
      <c r="BJ168" s="85"/>
      <c r="BK168" s="85"/>
      <c r="BL168" s="86"/>
      <c r="BT168" s="53"/>
      <c r="BU168" s="53"/>
      <c r="BV168" s="53"/>
      <c r="BW168" s="53"/>
      <c r="BX168" s="53"/>
      <c r="BY168" s="53"/>
      <c r="BZ168" s="53"/>
    </row>
    <row r="169" spans="1:78" ht="50.25" hidden="1" customHeight="1" x14ac:dyDescent="0.2">
      <c r="A169" s="66"/>
      <c r="B169" s="66"/>
      <c r="C169" s="66"/>
      <c r="D169" s="66"/>
      <c r="E169" s="66"/>
      <c r="F169" s="66"/>
      <c r="G169" s="87" t="s">
        <v>141</v>
      </c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9"/>
      <c r="Z169" s="60" t="s">
        <v>58</v>
      </c>
      <c r="AA169" s="60"/>
      <c r="AB169" s="60"/>
      <c r="AC169" s="60"/>
      <c r="AD169" s="60"/>
      <c r="AE169" s="60" t="s">
        <v>73</v>
      </c>
      <c r="AF169" s="61"/>
      <c r="AG169" s="61"/>
      <c r="AH169" s="61"/>
      <c r="AI169" s="61"/>
      <c r="AJ169" s="61"/>
      <c r="AK169" s="61"/>
      <c r="AL169" s="61"/>
      <c r="AM169" s="61"/>
      <c r="AN169" s="61"/>
      <c r="AO169" s="180"/>
      <c r="AP169" s="181"/>
      <c r="AQ169" s="181"/>
      <c r="AR169" s="181"/>
      <c r="AS169" s="181"/>
      <c r="AT169" s="181"/>
      <c r="AU169" s="181"/>
      <c r="AV169" s="182"/>
      <c r="AW169" s="70">
        <f>50000/2080000*100</f>
        <v>2.4038461538461542</v>
      </c>
      <c r="AX169" s="71"/>
      <c r="AY169" s="71"/>
      <c r="AZ169" s="71"/>
      <c r="BA169" s="71"/>
      <c r="BB169" s="71"/>
      <c r="BC169" s="71"/>
      <c r="BD169" s="72"/>
      <c r="BE169" s="73">
        <f>AW169</f>
        <v>2.4038461538461542</v>
      </c>
      <c r="BF169" s="73"/>
      <c r="BG169" s="73"/>
      <c r="BH169" s="73"/>
      <c r="BI169" s="73"/>
      <c r="BJ169" s="73"/>
      <c r="BK169" s="73"/>
      <c r="BL169" s="73"/>
      <c r="BT169" s="53"/>
      <c r="BU169" s="53"/>
      <c r="BV169" s="53"/>
      <c r="BW169" s="53"/>
      <c r="BX169" s="53"/>
      <c r="BY169" s="53"/>
      <c r="BZ169" s="53"/>
    </row>
    <row r="170" spans="1:78" ht="48.75" hidden="1" customHeight="1" x14ac:dyDescent="0.2">
      <c r="A170" s="66"/>
      <c r="B170" s="66"/>
      <c r="C170" s="66"/>
      <c r="D170" s="66"/>
      <c r="E170" s="66"/>
      <c r="F170" s="66"/>
      <c r="G170" s="87" t="s">
        <v>142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9"/>
      <c r="Z170" s="60" t="s">
        <v>58</v>
      </c>
      <c r="AA170" s="60"/>
      <c r="AB170" s="60"/>
      <c r="AC170" s="60"/>
      <c r="AD170" s="60"/>
      <c r="AE170" s="60" t="s">
        <v>73</v>
      </c>
      <c r="AF170" s="61"/>
      <c r="AG170" s="61"/>
      <c r="AH170" s="61"/>
      <c r="AI170" s="61"/>
      <c r="AJ170" s="61"/>
      <c r="AK170" s="61"/>
      <c r="AL170" s="61"/>
      <c r="AM170" s="61"/>
      <c r="AN170" s="61"/>
      <c r="AO170" s="180"/>
      <c r="AP170" s="181"/>
      <c r="AQ170" s="181"/>
      <c r="AR170" s="181"/>
      <c r="AS170" s="181"/>
      <c r="AT170" s="181"/>
      <c r="AU170" s="181"/>
      <c r="AV170" s="182"/>
      <c r="AW170" s="70">
        <f>50000/2100000*100</f>
        <v>2.3809523809523809</v>
      </c>
      <c r="AX170" s="71"/>
      <c r="AY170" s="71"/>
      <c r="AZ170" s="71"/>
      <c r="BA170" s="71"/>
      <c r="BB170" s="71"/>
      <c r="BC170" s="71"/>
      <c r="BD170" s="72"/>
      <c r="BE170" s="73">
        <f>AW170</f>
        <v>2.3809523809523809</v>
      </c>
      <c r="BF170" s="73"/>
      <c r="BG170" s="73"/>
      <c r="BH170" s="73"/>
      <c r="BI170" s="73"/>
      <c r="BJ170" s="73"/>
      <c r="BK170" s="73"/>
      <c r="BL170" s="73"/>
      <c r="BT170" s="53"/>
      <c r="BU170" s="53"/>
      <c r="BV170" s="53"/>
      <c r="BW170" s="53"/>
      <c r="BX170" s="53"/>
      <c r="BY170" s="53"/>
      <c r="BZ170" s="53"/>
    </row>
    <row r="171" spans="1:78" ht="48.75" hidden="1" customHeight="1" x14ac:dyDescent="0.2">
      <c r="A171" s="66"/>
      <c r="B171" s="66"/>
      <c r="C171" s="66"/>
      <c r="D171" s="66"/>
      <c r="E171" s="66"/>
      <c r="F171" s="66"/>
      <c r="G171" s="87" t="s">
        <v>143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9"/>
      <c r="Z171" s="60" t="s">
        <v>58</v>
      </c>
      <c r="AA171" s="60"/>
      <c r="AB171" s="60"/>
      <c r="AC171" s="60"/>
      <c r="AD171" s="60"/>
      <c r="AE171" s="60" t="s">
        <v>73</v>
      </c>
      <c r="AF171" s="61"/>
      <c r="AG171" s="61"/>
      <c r="AH171" s="61"/>
      <c r="AI171" s="61"/>
      <c r="AJ171" s="61"/>
      <c r="AK171" s="61"/>
      <c r="AL171" s="61"/>
      <c r="AM171" s="61"/>
      <c r="AN171" s="61"/>
      <c r="AO171" s="180"/>
      <c r="AP171" s="181"/>
      <c r="AQ171" s="181"/>
      <c r="AR171" s="181"/>
      <c r="AS171" s="181"/>
      <c r="AT171" s="181"/>
      <c r="AU171" s="181"/>
      <c r="AV171" s="182"/>
      <c r="AW171" s="70">
        <f>50000/2630000*100</f>
        <v>1.9011406844106464</v>
      </c>
      <c r="AX171" s="71"/>
      <c r="AY171" s="71"/>
      <c r="AZ171" s="71"/>
      <c r="BA171" s="71"/>
      <c r="BB171" s="71"/>
      <c r="BC171" s="71"/>
      <c r="BD171" s="72"/>
      <c r="BE171" s="73">
        <f>AW171</f>
        <v>1.9011406844106464</v>
      </c>
      <c r="BF171" s="73"/>
      <c r="BG171" s="73"/>
      <c r="BH171" s="73"/>
      <c r="BI171" s="73"/>
      <c r="BJ171" s="73"/>
      <c r="BK171" s="73"/>
      <c r="BL171" s="73"/>
      <c r="BT171" s="53"/>
      <c r="BU171" s="53"/>
      <c r="BV171" s="53"/>
      <c r="BW171" s="53"/>
      <c r="BX171" s="53"/>
      <c r="BY171" s="53"/>
      <c r="BZ171" s="53"/>
    </row>
    <row r="172" spans="1:78" ht="33.75" customHeight="1" x14ac:dyDescent="0.2">
      <c r="A172" s="61">
        <v>0</v>
      </c>
      <c r="B172" s="61"/>
      <c r="C172" s="61"/>
      <c r="D172" s="61"/>
      <c r="E172" s="61"/>
      <c r="F172" s="61"/>
      <c r="G172" s="164" t="s">
        <v>72</v>
      </c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60" t="s">
        <v>58</v>
      </c>
      <c r="AA172" s="60"/>
      <c r="AB172" s="60"/>
      <c r="AC172" s="60"/>
      <c r="AD172" s="60"/>
      <c r="AE172" s="60" t="s">
        <v>73</v>
      </c>
      <c r="AF172" s="61"/>
      <c r="AG172" s="61"/>
      <c r="AH172" s="61"/>
      <c r="AI172" s="61"/>
      <c r="AJ172" s="61"/>
      <c r="AK172" s="61"/>
      <c r="AL172" s="61"/>
      <c r="AM172" s="61"/>
      <c r="AN172" s="61"/>
      <c r="AO172" s="73"/>
      <c r="AP172" s="73"/>
      <c r="AQ172" s="73"/>
      <c r="AR172" s="73"/>
      <c r="AS172" s="73"/>
      <c r="AT172" s="73"/>
      <c r="AU172" s="73"/>
      <c r="AV172" s="73"/>
      <c r="AW172" s="183">
        <f>AW163/151003162.73*100</f>
        <v>9.933566773578531E-2</v>
      </c>
      <c r="AX172" s="183"/>
      <c r="AY172" s="183"/>
      <c r="AZ172" s="183"/>
      <c r="BA172" s="183"/>
      <c r="BB172" s="183"/>
      <c r="BC172" s="183"/>
      <c r="BD172" s="183"/>
      <c r="BE172" s="73">
        <f>AO172+AW172</f>
        <v>9.933566773578531E-2</v>
      </c>
      <c r="BF172" s="73"/>
      <c r="BG172" s="73"/>
      <c r="BH172" s="73"/>
      <c r="BI172" s="73"/>
      <c r="BJ172" s="73"/>
      <c r="BK172" s="73"/>
      <c r="BL172" s="73"/>
      <c r="BT172" s="53"/>
      <c r="BU172" s="53"/>
      <c r="BV172" s="53"/>
      <c r="BW172" s="53"/>
      <c r="BX172" s="53"/>
      <c r="BY172" s="53"/>
      <c r="BZ172" s="53"/>
    </row>
    <row r="173" spans="1:78" ht="27.75" customHeight="1" x14ac:dyDescent="0.2">
      <c r="A173" s="32"/>
      <c r="B173" s="32"/>
      <c r="C173" s="32"/>
      <c r="D173" s="32"/>
      <c r="E173" s="32"/>
      <c r="F173" s="32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6"/>
      <c r="AP173" s="36"/>
      <c r="AQ173" s="36"/>
      <c r="AR173" s="36"/>
      <c r="AS173" s="36"/>
      <c r="AT173" s="36"/>
      <c r="AU173" s="36"/>
      <c r="AV173" s="36"/>
      <c r="AW173" s="51"/>
      <c r="AX173" s="51"/>
      <c r="AY173" s="51"/>
      <c r="AZ173" s="51"/>
      <c r="BA173" s="51"/>
      <c r="BB173" s="51"/>
      <c r="BC173" s="51"/>
      <c r="BD173" s="51"/>
      <c r="BE173" s="36"/>
      <c r="BF173" s="36"/>
      <c r="BG173" s="36"/>
      <c r="BH173" s="36"/>
      <c r="BI173" s="36"/>
      <c r="BJ173" s="36"/>
      <c r="BK173" s="36"/>
      <c r="BL173" s="36"/>
      <c r="BT173" s="53"/>
      <c r="BU173" s="53"/>
      <c r="BV173" s="53"/>
      <c r="BW173" s="53"/>
      <c r="BX173" s="53"/>
      <c r="BY173" s="53"/>
      <c r="BZ173" s="53"/>
    </row>
    <row r="174" spans="1:78" ht="43.5" customHeight="1" x14ac:dyDescent="0.25">
      <c r="A174" s="150" t="s">
        <v>158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6"/>
      <c r="AO174" s="144" t="s">
        <v>159</v>
      </c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37"/>
      <c r="BI174" s="37"/>
      <c r="BJ174" s="37"/>
      <c r="BK174" s="37"/>
      <c r="BL174" s="37"/>
    </row>
    <row r="175" spans="1:78" ht="15" customHeight="1" x14ac:dyDescent="0.2">
      <c r="W175" s="142" t="s">
        <v>5</v>
      </c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O175" s="142" t="s">
        <v>39</v>
      </c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</row>
    <row r="176" spans="1:78" ht="15.75" customHeight="1" x14ac:dyDescent="0.2">
      <c r="A176" s="149" t="s">
        <v>3</v>
      </c>
      <c r="B176" s="149"/>
      <c r="C176" s="149"/>
      <c r="D176" s="149"/>
      <c r="E176" s="149"/>
      <c r="F176" s="149"/>
    </row>
    <row r="177" spans="1:59" ht="19.5" customHeight="1" x14ac:dyDescent="0.2">
      <c r="A177" s="148" t="s">
        <v>60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</row>
    <row r="178" spans="1:59" x14ac:dyDescent="0.2">
      <c r="A178" s="41" t="s">
        <v>35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59" ht="6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59" ht="15.75" customHeight="1" x14ac:dyDescent="0.2">
      <c r="A180" s="152" t="s">
        <v>61</v>
      </c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3"/>
      <c r="AO180" s="130" t="s">
        <v>75</v>
      </c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</row>
    <row r="181" spans="1:59" ht="15" customHeight="1" x14ac:dyDescent="0.2">
      <c r="W181" s="147" t="s">
        <v>5</v>
      </c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40"/>
      <c r="AO181" s="147" t="s">
        <v>39</v>
      </c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</row>
    <row r="182" spans="1:59" ht="17.25" customHeight="1" x14ac:dyDescent="0.2">
      <c r="A182" s="151">
        <f>AO7</f>
        <v>44739</v>
      </c>
      <c r="B182" s="151"/>
      <c r="C182" s="151"/>
      <c r="D182" s="151"/>
      <c r="E182" s="151"/>
      <c r="F182" s="151"/>
      <c r="G182" s="151"/>
      <c r="H182" s="151"/>
    </row>
    <row r="183" spans="1:59" ht="14.25" customHeight="1" x14ac:dyDescent="0.2">
      <c r="A183" s="142" t="s">
        <v>33</v>
      </c>
      <c r="B183" s="142"/>
      <c r="C183" s="142"/>
      <c r="D183" s="142"/>
      <c r="E183" s="142"/>
      <c r="F183" s="142"/>
      <c r="G183" s="142"/>
      <c r="H183" s="142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59" ht="15" customHeight="1" x14ac:dyDescent="0.2">
      <c r="A184" s="1" t="s">
        <v>34</v>
      </c>
    </row>
  </sheetData>
  <mergeCells count="781">
    <mergeCell ref="BE119:BL119"/>
    <mergeCell ref="G119:Y119"/>
    <mergeCell ref="BE111:BL111"/>
    <mergeCell ref="A115:F115"/>
    <mergeCell ref="G115:Y115"/>
    <mergeCell ref="Z115:AD115"/>
    <mergeCell ref="AE115:AN115"/>
    <mergeCell ref="AO115:AV115"/>
    <mergeCell ref="AW115:BD115"/>
    <mergeCell ref="BE115:BL115"/>
    <mergeCell ref="AE119:AN119"/>
    <mergeCell ref="AO119:AV119"/>
    <mergeCell ref="AW119:BD119"/>
    <mergeCell ref="AS76:AZ76"/>
    <mergeCell ref="G111:Y111"/>
    <mergeCell ref="A111:F111"/>
    <mergeCell ref="Z111:AD111"/>
    <mergeCell ref="AE111:AN111"/>
    <mergeCell ref="AO111:AV111"/>
    <mergeCell ref="AW111:BD111"/>
    <mergeCell ref="AW169:BD169"/>
    <mergeCell ref="A71:C71"/>
    <mergeCell ref="D71:AB71"/>
    <mergeCell ref="AC71:AJ71"/>
    <mergeCell ref="AK71:AR71"/>
    <mergeCell ref="AS71:AZ71"/>
    <mergeCell ref="A134:F134"/>
    <mergeCell ref="G134:Y134"/>
    <mergeCell ref="Z134:AD134"/>
    <mergeCell ref="AE134:AN134"/>
    <mergeCell ref="AE170:AN170"/>
    <mergeCell ref="BE169:BL169"/>
    <mergeCell ref="BE170:BL170"/>
    <mergeCell ref="AW171:BD171"/>
    <mergeCell ref="BE171:BL171"/>
    <mergeCell ref="AO169:AV169"/>
    <mergeCell ref="AO170:AV170"/>
    <mergeCell ref="AE171:AN171"/>
    <mergeCell ref="AO171:AV171"/>
    <mergeCell ref="AW170:BD170"/>
    <mergeCell ref="Z169:AD169"/>
    <mergeCell ref="Z170:AD170"/>
    <mergeCell ref="AE167:AN167"/>
    <mergeCell ref="AO166:AV166"/>
    <mergeCell ref="A169:F169"/>
    <mergeCell ref="A170:F170"/>
    <mergeCell ref="G169:Y169"/>
    <mergeCell ref="G170:Y170"/>
    <mergeCell ref="AE166:AN166"/>
    <mergeCell ref="AE169:AN169"/>
    <mergeCell ref="G166:Y166"/>
    <mergeCell ref="Z162:AD162"/>
    <mergeCell ref="A165:F165"/>
    <mergeCell ref="G165:Y165"/>
    <mergeCell ref="A164:F164"/>
    <mergeCell ref="G164:Y164"/>
    <mergeCell ref="AE126:AN126"/>
    <mergeCell ref="A139:F139"/>
    <mergeCell ref="G139:Y139"/>
    <mergeCell ref="Z139:AD139"/>
    <mergeCell ref="AE139:AN139"/>
    <mergeCell ref="AO134:AV134"/>
    <mergeCell ref="AO137:AV137"/>
    <mergeCell ref="Z137:AD137"/>
    <mergeCell ref="A133:F133"/>
    <mergeCell ref="G133:Y133"/>
    <mergeCell ref="BE134:BL134"/>
    <mergeCell ref="AO126:AV126"/>
    <mergeCell ref="AW126:BD126"/>
    <mergeCell ref="BE126:BL126"/>
    <mergeCell ref="BE168:BL168"/>
    <mergeCell ref="BE166:BL166"/>
    <mergeCell ref="AO167:AV167"/>
    <mergeCell ref="AW167:BD167"/>
    <mergeCell ref="BE167:BL167"/>
    <mergeCell ref="BE164:BL164"/>
    <mergeCell ref="G123:Y123"/>
    <mergeCell ref="Z123:AD123"/>
    <mergeCell ref="A167:F167"/>
    <mergeCell ref="G167:Y167"/>
    <mergeCell ref="A126:F126"/>
    <mergeCell ref="G126:Y126"/>
    <mergeCell ref="Z126:AD126"/>
    <mergeCell ref="Z167:AD167"/>
    <mergeCell ref="Z166:AD166"/>
    <mergeCell ref="A166:F166"/>
    <mergeCell ref="AE172:AN172"/>
    <mergeCell ref="AO172:AV172"/>
    <mergeCell ref="AW172:BD172"/>
    <mergeCell ref="Z171:AD171"/>
    <mergeCell ref="G171:Y171"/>
    <mergeCell ref="A171:F171"/>
    <mergeCell ref="BE172:BL172"/>
    <mergeCell ref="A168:F168"/>
    <mergeCell ref="G168:Y168"/>
    <mergeCell ref="Z168:AD168"/>
    <mergeCell ref="AE168:AN168"/>
    <mergeCell ref="AO168:AV168"/>
    <mergeCell ref="AW168:BD168"/>
    <mergeCell ref="A172:F172"/>
    <mergeCell ref="G172:Y172"/>
    <mergeCell ref="Z172:AD172"/>
    <mergeCell ref="AW139:BD139"/>
    <mergeCell ref="BE139:BL139"/>
    <mergeCell ref="A142:F142"/>
    <mergeCell ref="BE163:BL163"/>
    <mergeCell ref="BE165:BL165"/>
    <mergeCell ref="Z165:AD165"/>
    <mergeCell ref="AE165:AN165"/>
    <mergeCell ref="AO165:AV165"/>
    <mergeCell ref="AW165:BD165"/>
    <mergeCell ref="Z164:AD164"/>
    <mergeCell ref="AE164:AN164"/>
    <mergeCell ref="A161:F161"/>
    <mergeCell ref="G161:BD161"/>
    <mergeCell ref="A162:F162"/>
    <mergeCell ref="G162:Y162"/>
    <mergeCell ref="AW164:BD164"/>
    <mergeCell ref="AO164:AV164"/>
    <mergeCell ref="G142:Y142"/>
    <mergeCell ref="Z142:AD142"/>
    <mergeCell ref="AE142:AN142"/>
    <mergeCell ref="AO142:AV142"/>
    <mergeCell ref="G159:Y159"/>
    <mergeCell ref="Z159:AD159"/>
    <mergeCell ref="AE159:AN159"/>
    <mergeCell ref="AO159:AV159"/>
    <mergeCell ref="AE153:AN153"/>
    <mergeCell ref="AO155:AV155"/>
    <mergeCell ref="AO160:AV160"/>
    <mergeCell ref="G152:Y152"/>
    <mergeCell ref="Z152:AD152"/>
    <mergeCell ref="AW160:BD160"/>
    <mergeCell ref="A159:F159"/>
    <mergeCell ref="A163:F163"/>
    <mergeCell ref="G163:Y163"/>
    <mergeCell ref="AW159:BD159"/>
    <mergeCell ref="AW163:BD163"/>
    <mergeCell ref="G153:Y153"/>
    <mergeCell ref="AW142:BD142"/>
    <mergeCell ref="BE142:BL142"/>
    <mergeCell ref="A160:F160"/>
    <mergeCell ref="BE160:BL160"/>
    <mergeCell ref="G160:Y160"/>
    <mergeCell ref="Z160:AD160"/>
    <mergeCell ref="AE160:AN160"/>
    <mergeCell ref="A156:F156"/>
    <mergeCell ref="G156:Y156"/>
    <mergeCell ref="Z156:AD156"/>
    <mergeCell ref="AW166:BD166"/>
    <mergeCell ref="BE159:BL159"/>
    <mergeCell ref="Z163:AD163"/>
    <mergeCell ref="AE163:AN163"/>
    <mergeCell ref="AO163:AV163"/>
    <mergeCell ref="BE161:BL161"/>
    <mergeCell ref="BE162:BL162"/>
    <mergeCell ref="AE162:AN162"/>
    <mergeCell ref="AO162:AV162"/>
    <mergeCell ref="AW162:BD162"/>
    <mergeCell ref="AO121:AV121"/>
    <mergeCell ref="AW121:BD121"/>
    <mergeCell ref="BE121:BL121"/>
    <mergeCell ref="A141:F141"/>
    <mergeCell ref="AE140:AN140"/>
    <mergeCell ref="AO140:AV140"/>
    <mergeCell ref="G140:Y140"/>
    <mergeCell ref="AO141:AV141"/>
    <mergeCell ref="BE123:BL123"/>
    <mergeCell ref="AO139:AV139"/>
    <mergeCell ref="Z141:AD141"/>
    <mergeCell ref="BE141:BL141"/>
    <mergeCell ref="BE156:BL156"/>
    <mergeCell ref="AE156:AN156"/>
    <mergeCell ref="G141:Y141"/>
    <mergeCell ref="AE141:AN141"/>
    <mergeCell ref="AO152:AV152"/>
    <mergeCell ref="BE155:BL155"/>
    <mergeCell ref="AO153:AV153"/>
    <mergeCell ref="Z151:AD151"/>
    <mergeCell ref="A153:F153"/>
    <mergeCell ref="A154:F154"/>
    <mergeCell ref="A152:F152"/>
    <mergeCell ref="AO156:AV156"/>
    <mergeCell ref="AW156:BD156"/>
    <mergeCell ref="BE152:BL152"/>
    <mergeCell ref="A155:F155"/>
    <mergeCell ref="G155:Y155"/>
    <mergeCell ref="Z155:AD155"/>
    <mergeCell ref="AE155:AN155"/>
    <mergeCell ref="AW155:BD155"/>
    <mergeCell ref="AE151:AN151"/>
    <mergeCell ref="AO151:AV151"/>
    <mergeCell ref="A146:F146"/>
    <mergeCell ref="A148:F148"/>
    <mergeCell ref="G148:BD148"/>
    <mergeCell ref="A147:F147"/>
    <mergeCell ref="G147:Y147"/>
    <mergeCell ref="Z147:AD147"/>
    <mergeCell ref="AE147:AN147"/>
    <mergeCell ref="BE148:BL148"/>
    <mergeCell ref="A149:F149"/>
    <mergeCell ref="G149:Y149"/>
    <mergeCell ref="Z149:AD149"/>
    <mergeCell ref="AE149:AN149"/>
    <mergeCell ref="AO149:AV149"/>
    <mergeCell ref="BE149:BL149"/>
    <mergeCell ref="AW149:BD149"/>
    <mergeCell ref="G146:Y146"/>
    <mergeCell ref="Z146:AD146"/>
    <mergeCell ref="AE146:AN146"/>
    <mergeCell ref="AO146:AV146"/>
    <mergeCell ref="BE146:BL146"/>
    <mergeCell ref="BE147:BL147"/>
    <mergeCell ref="AW146:BD146"/>
    <mergeCell ref="AO147:AV147"/>
    <mergeCell ref="AW147:BD147"/>
    <mergeCell ref="A143:F143"/>
    <mergeCell ref="G143:Y143"/>
    <mergeCell ref="Z143:AD143"/>
    <mergeCell ref="AE143:AN143"/>
    <mergeCell ref="AW143:BD143"/>
    <mergeCell ref="A144:F144"/>
    <mergeCell ref="G144:Y144"/>
    <mergeCell ref="Z144:AD144"/>
    <mergeCell ref="AE144:AN144"/>
    <mergeCell ref="AO144:AV144"/>
    <mergeCell ref="AW140:BD140"/>
    <mergeCell ref="AW141:BD141"/>
    <mergeCell ref="BE135:BL135"/>
    <mergeCell ref="BE137:BL137"/>
    <mergeCell ref="BE130:BL130"/>
    <mergeCell ref="BE131:BL131"/>
    <mergeCell ref="BE138:BL138"/>
    <mergeCell ref="AW138:BD138"/>
    <mergeCell ref="BE132:BL132"/>
    <mergeCell ref="G132:BD132"/>
    <mergeCell ref="AW144:BD144"/>
    <mergeCell ref="BE144:BL144"/>
    <mergeCell ref="A140:F140"/>
    <mergeCell ref="Z140:AD140"/>
    <mergeCell ref="AE137:AN137"/>
    <mergeCell ref="BE143:BL143"/>
    <mergeCell ref="BE140:BL140"/>
    <mergeCell ref="A138:F138"/>
    <mergeCell ref="G138:Y138"/>
    <mergeCell ref="Z138:AD138"/>
    <mergeCell ref="AE138:AN138"/>
    <mergeCell ref="AO138:AV138"/>
    <mergeCell ref="AO143:AV143"/>
    <mergeCell ref="AW137:BD137"/>
    <mergeCell ref="A135:F135"/>
    <mergeCell ref="G135:Y135"/>
    <mergeCell ref="Z135:AD135"/>
    <mergeCell ref="AE135:AN135"/>
    <mergeCell ref="AO135:AV135"/>
    <mergeCell ref="AW135:BD135"/>
    <mergeCell ref="A137:F137"/>
    <mergeCell ref="G137:Y137"/>
    <mergeCell ref="Z133:AD133"/>
    <mergeCell ref="AE133:AN133"/>
    <mergeCell ref="AO133:AV133"/>
    <mergeCell ref="AW133:BD133"/>
    <mergeCell ref="AW134:BD134"/>
    <mergeCell ref="G136:Y136"/>
    <mergeCell ref="Z136:AD136"/>
    <mergeCell ref="BE133:BL133"/>
    <mergeCell ref="A131:F131"/>
    <mergeCell ref="G131:Y131"/>
    <mergeCell ref="Z131:AD131"/>
    <mergeCell ref="AE131:AN131"/>
    <mergeCell ref="A132:F132"/>
    <mergeCell ref="A130:F130"/>
    <mergeCell ref="G130:Y130"/>
    <mergeCell ref="Z130:AD130"/>
    <mergeCell ref="AE130:AN130"/>
    <mergeCell ref="AO130:AV130"/>
    <mergeCell ref="AW130:BD130"/>
    <mergeCell ref="A43:F43"/>
    <mergeCell ref="AS74:AZ74"/>
    <mergeCell ref="AK74:AR74"/>
    <mergeCell ref="AS77:AZ77"/>
    <mergeCell ref="AO131:AV131"/>
    <mergeCell ref="AW131:BD131"/>
    <mergeCell ref="AK77:AR77"/>
    <mergeCell ref="AK76:AR76"/>
    <mergeCell ref="AW96:BD96"/>
    <mergeCell ref="AE101:AN101"/>
    <mergeCell ref="AS75:AZ75"/>
    <mergeCell ref="AK75:AR75"/>
    <mergeCell ref="AC53:AJ53"/>
    <mergeCell ref="AK53:AR53"/>
    <mergeCell ref="AS53:AZ53"/>
    <mergeCell ref="A53:C53"/>
    <mergeCell ref="D68:AB68"/>
    <mergeCell ref="AC68:AJ68"/>
    <mergeCell ref="AK68:AR68"/>
    <mergeCell ref="AS68:AZ68"/>
    <mergeCell ref="AC74:AJ74"/>
    <mergeCell ref="D72:AB72"/>
    <mergeCell ref="D73:AB73"/>
    <mergeCell ref="AC72:AJ72"/>
    <mergeCell ref="A74:C74"/>
    <mergeCell ref="A75:C75"/>
    <mergeCell ref="AC73:AJ73"/>
    <mergeCell ref="A72:C72"/>
    <mergeCell ref="A73:C73"/>
    <mergeCell ref="A76:C76"/>
    <mergeCell ref="A77:C77"/>
    <mergeCell ref="D75:AB75"/>
    <mergeCell ref="D76:AB76"/>
    <mergeCell ref="D77:AB77"/>
    <mergeCell ref="D74:AB74"/>
    <mergeCell ref="A68:C68"/>
    <mergeCell ref="AS69:AZ69"/>
    <mergeCell ref="AS70:AZ70"/>
    <mergeCell ref="AS72:AZ72"/>
    <mergeCell ref="AS73:AZ73"/>
    <mergeCell ref="AC77:AJ77"/>
    <mergeCell ref="AC75:AJ75"/>
    <mergeCell ref="AC76:AJ76"/>
    <mergeCell ref="AK72:AR72"/>
    <mergeCell ref="AK73:AR73"/>
    <mergeCell ref="AK70:AR70"/>
    <mergeCell ref="A69:C69"/>
    <mergeCell ref="A70:C70"/>
    <mergeCell ref="AC70:AJ70"/>
    <mergeCell ref="D69:AB69"/>
    <mergeCell ref="D70:AB70"/>
    <mergeCell ref="AC69:AJ69"/>
    <mergeCell ref="AK69:AR69"/>
    <mergeCell ref="A64:C64"/>
    <mergeCell ref="A65:C65"/>
    <mergeCell ref="A67:C67"/>
    <mergeCell ref="D62:AB62"/>
    <mergeCell ref="AC62:AJ62"/>
    <mergeCell ref="AC64:AJ64"/>
    <mergeCell ref="AC65:AJ65"/>
    <mergeCell ref="D63:AB63"/>
    <mergeCell ref="A66:C66"/>
    <mergeCell ref="D67:AB67"/>
    <mergeCell ref="AS61:AZ61"/>
    <mergeCell ref="AS64:AZ64"/>
    <mergeCell ref="AS65:AZ65"/>
    <mergeCell ref="AS67:AZ67"/>
    <mergeCell ref="AK67:AR67"/>
    <mergeCell ref="AK62:AR62"/>
    <mergeCell ref="AK64:AR64"/>
    <mergeCell ref="AS62:AZ62"/>
    <mergeCell ref="AK65:AR65"/>
    <mergeCell ref="Z106:AD106"/>
    <mergeCell ref="AE106:AN106"/>
    <mergeCell ref="AO103:AV103"/>
    <mergeCell ref="AO104:AV104"/>
    <mergeCell ref="BE104:BL104"/>
    <mergeCell ref="AW104:BD104"/>
    <mergeCell ref="AE103:AN103"/>
    <mergeCell ref="BE101:BL101"/>
    <mergeCell ref="AW101:BD101"/>
    <mergeCell ref="Z101:AD101"/>
    <mergeCell ref="AW97:BD97"/>
    <mergeCell ref="AW99:BD99"/>
    <mergeCell ref="BE105:BL105"/>
    <mergeCell ref="A107:F107"/>
    <mergeCell ref="G107:Y107"/>
    <mergeCell ref="A109:F109"/>
    <mergeCell ref="G109:Y109"/>
    <mergeCell ref="A116:F116"/>
    <mergeCell ref="BE109:BL109"/>
    <mergeCell ref="AE107:AN107"/>
    <mergeCell ref="AE112:AN112"/>
    <mergeCell ref="BE107:BL107"/>
    <mergeCell ref="AW107:BD107"/>
    <mergeCell ref="A108:F108"/>
    <mergeCell ref="Z112:AD112"/>
    <mergeCell ref="G116:Y116"/>
    <mergeCell ref="AW116:BD116"/>
    <mergeCell ref="Z109:AD109"/>
    <mergeCell ref="AE109:AN109"/>
    <mergeCell ref="AE114:AN114"/>
    <mergeCell ref="Z114:AD114"/>
    <mergeCell ref="Z116:AD116"/>
    <mergeCell ref="AE108:AN108"/>
    <mergeCell ref="AO116:AV116"/>
    <mergeCell ref="AW110:BD110"/>
    <mergeCell ref="AW108:BD108"/>
    <mergeCell ref="AO109:AV109"/>
    <mergeCell ref="AW100:BD100"/>
    <mergeCell ref="AO106:AV106"/>
    <mergeCell ref="AW112:BD112"/>
    <mergeCell ref="AO112:AV112"/>
    <mergeCell ref="AO100:AV100"/>
    <mergeCell ref="AW98:BD98"/>
    <mergeCell ref="AE97:AN97"/>
    <mergeCell ref="AO97:AV97"/>
    <mergeCell ref="Z100:AD100"/>
    <mergeCell ref="AE100:AN100"/>
    <mergeCell ref="AO107:AV107"/>
    <mergeCell ref="Z99:AD99"/>
    <mergeCell ref="AE99:AN99"/>
    <mergeCell ref="AO99:AV99"/>
    <mergeCell ref="Z97:AD97"/>
    <mergeCell ref="BE95:BL95"/>
    <mergeCell ref="A94:F94"/>
    <mergeCell ref="BE94:BL94"/>
    <mergeCell ref="Z107:AD107"/>
    <mergeCell ref="AO101:AV101"/>
    <mergeCell ref="G104:Y104"/>
    <mergeCell ref="Z104:AD104"/>
    <mergeCell ref="AE104:AN104"/>
    <mergeCell ref="G105:BD105"/>
    <mergeCell ref="AO98:AV98"/>
    <mergeCell ref="BE100:BL100"/>
    <mergeCell ref="AO94:AV94"/>
    <mergeCell ref="AW95:BD95"/>
    <mergeCell ref="BE99:BL99"/>
    <mergeCell ref="BE92:BL92"/>
    <mergeCell ref="AO93:AV93"/>
    <mergeCell ref="AW94:BD94"/>
    <mergeCell ref="BE96:BL96"/>
    <mergeCell ref="BE97:BL97"/>
    <mergeCell ref="AO96:AV96"/>
    <mergeCell ref="D51:AB51"/>
    <mergeCell ref="AK51:AR51"/>
    <mergeCell ref="AC51:AJ51"/>
    <mergeCell ref="AS51:AZ51"/>
    <mergeCell ref="AS60:AZ60"/>
    <mergeCell ref="AK60:AR60"/>
    <mergeCell ref="AC58:AJ58"/>
    <mergeCell ref="AC59:AJ59"/>
    <mergeCell ref="AS58:AZ58"/>
    <mergeCell ref="AS59:AZ59"/>
    <mergeCell ref="G101:Y101"/>
    <mergeCell ref="Z96:AD96"/>
    <mergeCell ref="AW93:BD93"/>
    <mergeCell ref="AR85:AY86"/>
    <mergeCell ref="AR81:AY81"/>
    <mergeCell ref="D86:AA86"/>
    <mergeCell ref="A101:F101"/>
    <mergeCell ref="D87:AA87"/>
    <mergeCell ref="A97:F97"/>
    <mergeCell ref="G97:Y97"/>
    <mergeCell ref="D85:AA85"/>
    <mergeCell ref="G96:Y96"/>
    <mergeCell ref="AB84:AI84"/>
    <mergeCell ref="Z93:AD93"/>
    <mergeCell ref="G90:Y90"/>
    <mergeCell ref="D65:AB65"/>
    <mergeCell ref="G94:Y94"/>
    <mergeCell ref="AE96:AN96"/>
    <mergeCell ref="A96:F96"/>
    <mergeCell ref="AC67:AJ67"/>
    <mergeCell ref="Z94:AD94"/>
    <mergeCell ref="AC78:AJ78"/>
    <mergeCell ref="AJ87:AQ87"/>
    <mergeCell ref="A100:F100"/>
    <mergeCell ref="G100:Y100"/>
    <mergeCell ref="A84:C84"/>
    <mergeCell ref="AO95:AV95"/>
    <mergeCell ref="AR87:AY87"/>
    <mergeCell ref="A87:C87"/>
    <mergeCell ref="AE94:AN94"/>
    <mergeCell ref="A121:F121"/>
    <mergeCell ref="AK58:AR58"/>
    <mergeCell ref="AK59:AR59"/>
    <mergeCell ref="AB87:AI87"/>
    <mergeCell ref="G95:Y95"/>
    <mergeCell ref="G92:BD92"/>
    <mergeCell ref="G108:Y108"/>
    <mergeCell ref="Z108:AD108"/>
    <mergeCell ref="AW106:BD106"/>
    <mergeCell ref="AE95:AN95"/>
    <mergeCell ref="A127:F127"/>
    <mergeCell ref="G127:Y127"/>
    <mergeCell ref="Z127:AD127"/>
    <mergeCell ref="AE127:AN127"/>
    <mergeCell ref="AO127:AV127"/>
    <mergeCell ref="AW127:BD127"/>
    <mergeCell ref="A78:C78"/>
    <mergeCell ref="Z95:AD95"/>
    <mergeCell ref="D78:AB78"/>
    <mergeCell ref="A82:C83"/>
    <mergeCell ref="D84:AA84"/>
    <mergeCell ref="A99:F99"/>
    <mergeCell ref="G99:Y99"/>
    <mergeCell ref="A86:C86"/>
    <mergeCell ref="D82:AA83"/>
    <mergeCell ref="A95:F95"/>
    <mergeCell ref="A51:C51"/>
    <mergeCell ref="D59:AB59"/>
    <mergeCell ref="A61:C61"/>
    <mergeCell ref="D61:AB61"/>
    <mergeCell ref="A58:C58"/>
    <mergeCell ref="A103:F103"/>
    <mergeCell ref="Z103:AD103"/>
    <mergeCell ref="A59:C59"/>
    <mergeCell ref="A60:C60"/>
    <mergeCell ref="D60:AB60"/>
    <mergeCell ref="A54:C54"/>
    <mergeCell ref="AC54:AJ54"/>
    <mergeCell ref="AC56:AJ56"/>
    <mergeCell ref="AK56:AR56"/>
    <mergeCell ref="AC63:AJ63"/>
    <mergeCell ref="AK61:AR61"/>
    <mergeCell ref="A62:C62"/>
    <mergeCell ref="AC60:AJ60"/>
    <mergeCell ref="AC61:AJ61"/>
    <mergeCell ref="AJ85:AQ86"/>
    <mergeCell ref="D56:AB56"/>
    <mergeCell ref="A56:C56"/>
    <mergeCell ref="D58:AB58"/>
    <mergeCell ref="AS52:AZ52"/>
    <mergeCell ref="AK52:AR52"/>
    <mergeCell ref="AK55:AR55"/>
    <mergeCell ref="AS55:AZ55"/>
    <mergeCell ref="D55:AB55"/>
    <mergeCell ref="A80:BL80"/>
    <mergeCell ref="AO180:BG180"/>
    <mergeCell ref="AS57:AZ57"/>
    <mergeCell ref="AS54:AZ54"/>
    <mergeCell ref="A55:C55"/>
    <mergeCell ref="AK54:AR54"/>
    <mergeCell ref="G40:BL40"/>
    <mergeCell ref="AB85:AI86"/>
    <mergeCell ref="A85:C85"/>
    <mergeCell ref="A90:F90"/>
    <mergeCell ref="AE90:AN90"/>
    <mergeCell ref="A183:H183"/>
    <mergeCell ref="A182:H182"/>
    <mergeCell ref="A180:V180"/>
    <mergeCell ref="W180:AM180"/>
    <mergeCell ref="AR82:AY83"/>
    <mergeCell ref="AE93:AN93"/>
    <mergeCell ref="A91:F91"/>
    <mergeCell ref="A92:F92"/>
    <mergeCell ref="W174:AM174"/>
    <mergeCell ref="W181:AM181"/>
    <mergeCell ref="A25:BL25"/>
    <mergeCell ref="A10:BL10"/>
    <mergeCell ref="AA19:AI19"/>
    <mergeCell ref="B20:L20"/>
    <mergeCell ref="N20:Y20"/>
    <mergeCell ref="BE20:BL20"/>
    <mergeCell ref="BD22:BL22"/>
    <mergeCell ref="T23:W23"/>
    <mergeCell ref="N19:Y19"/>
    <mergeCell ref="AU13:BB13"/>
    <mergeCell ref="AO181:BG181"/>
    <mergeCell ref="AO175:BG175"/>
    <mergeCell ref="G91:Y91"/>
    <mergeCell ref="G93:Y93"/>
    <mergeCell ref="AO91:AV91"/>
    <mergeCell ref="Z91:AD91"/>
    <mergeCell ref="A177:V177"/>
    <mergeCell ref="A176:F176"/>
    <mergeCell ref="BE93:BL93"/>
    <mergeCell ref="A174:V174"/>
    <mergeCell ref="AO174:BG174"/>
    <mergeCell ref="A30:F30"/>
    <mergeCell ref="BE90:BL90"/>
    <mergeCell ref="AR84:AY84"/>
    <mergeCell ref="A57:C57"/>
    <mergeCell ref="D57:AB57"/>
    <mergeCell ref="AC57:AJ57"/>
    <mergeCell ref="AK57:AR57"/>
    <mergeCell ref="Z90:AD90"/>
    <mergeCell ref="A89:BL89"/>
    <mergeCell ref="W175:AM175"/>
    <mergeCell ref="AE91:AN91"/>
    <mergeCell ref="AJ84:AQ84"/>
    <mergeCell ref="G31:BL31"/>
    <mergeCell ref="A52:C52"/>
    <mergeCell ref="D52:AB52"/>
    <mergeCell ref="AC52:AJ52"/>
    <mergeCell ref="D54:AB54"/>
    <mergeCell ref="AS46:AZ46"/>
    <mergeCell ref="AS56:AZ56"/>
    <mergeCell ref="A50:C50"/>
    <mergeCell ref="U22:AD22"/>
    <mergeCell ref="AE22:AR22"/>
    <mergeCell ref="AK50:AR50"/>
    <mergeCell ref="AS50:AZ50"/>
    <mergeCell ref="I23:S23"/>
    <mergeCell ref="A29:F29"/>
    <mergeCell ref="A22:T22"/>
    <mergeCell ref="AS22:BC22"/>
    <mergeCell ref="AC49:AJ49"/>
    <mergeCell ref="A49:C49"/>
    <mergeCell ref="A34:BL34"/>
    <mergeCell ref="AO1:BL1"/>
    <mergeCell ref="BE19:BL19"/>
    <mergeCell ref="AO2:BL2"/>
    <mergeCell ref="AO6:BF6"/>
    <mergeCell ref="AO4:BL4"/>
    <mergeCell ref="A47:C48"/>
    <mergeCell ref="AO5:BL5"/>
    <mergeCell ref="AO3:BL3"/>
    <mergeCell ref="A45:AZ45"/>
    <mergeCell ref="AC47:AJ48"/>
    <mergeCell ref="G43:BL43"/>
    <mergeCell ref="A39:F39"/>
    <mergeCell ref="AK19:BC19"/>
    <mergeCell ref="AK20:BC20"/>
    <mergeCell ref="A38:F38"/>
    <mergeCell ref="D47:AB48"/>
    <mergeCell ref="A23:H23"/>
    <mergeCell ref="A41:F41"/>
    <mergeCell ref="G42:BL42"/>
    <mergeCell ref="A31:F31"/>
    <mergeCell ref="A26:BL26"/>
    <mergeCell ref="A28:BL28"/>
    <mergeCell ref="G30:BL30"/>
    <mergeCell ref="A33:BL33"/>
    <mergeCell ref="A36:BL36"/>
    <mergeCell ref="G39:BL39"/>
    <mergeCell ref="A42:F42"/>
    <mergeCell ref="G29:BL29"/>
    <mergeCell ref="BE91:BL91"/>
    <mergeCell ref="AS47:AZ48"/>
    <mergeCell ref="G38:BL38"/>
    <mergeCell ref="G37:BL37"/>
    <mergeCell ref="AJ82:AQ83"/>
    <mergeCell ref="AK49:AR49"/>
    <mergeCell ref="D50:AB50"/>
    <mergeCell ref="A40:F40"/>
    <mergeCell ref="G41:BL41"/>
    <mergeCell ref="D53:AB53"/>
    <mergeCell ref="G103:Y103"/>
    <mergeCell ref="N16:AS16"/>
    <mergeCell ref="B14:L14"/>
    <mergeCell ref="A105:F105"/>
    <mergeCell ref="G106:Y106"/>
    <mergeCell ref="Z98:AD98"/>
    <mergeCell ref="AE98:AN98"/>
    <mergeCell ref="A37:F37"/>
    <mergeCell ref="AB82:AI83"/>
    <mergeCell ref="B19:L19"/>
    <mergeCell ref="AK47:AR48"/>
    <mergeCell ref="AK63:AR63"/>
    <mergeCell ref="AS63:AZ63"/>
    <mergeCell ref="D66:AB66"/>
    <mergeCell ref="AC66:AJ66"/>
    <mergeCell ref="D49:AB49"/>
    <mergeCell ref="AS66:AZ66"/>
    <mergeCell ref="AS49:AZ49"/>
    <mergeCell ref="AC55:AJ55"/>
    <mergeCell ref="D64:AB64"/>
    <mergeCell ref="G117:Y117"/>
    <mergeCell ref="Z117:AD117"/>
    <mergeCell ref="AU14:BB14"/>
    <mergeCell ref="AU17:BB17"/>
    <mergeCell ref="AU16:BB16"/>
    <mergeCell ref="B16:L16"/>
    <mergeCell ref="AW91:BD91"/>
    <mergeCell ref="AA20:AI20"/>
    <mergeCell ref="A114:F114"/>
    <mergeCell ref="AC50:AJ50"/>
    <mergeCell ref="AO7:AU7"/>
    <mergeCell ref="A11:BL11"/>
    <mergeCell ref="B13:L13"/>
    <mergeCell ref="B17:L17"/>
    <mergeCell ref="N17:AS17"/>
    <mergeCell ref="AE120:AN120"/>
    <mergeCell ref="AW7:BF7"/>
    <mergeCell ref="A118:F118"/>
    <mergeCell ref="N13:AS13"/>
    <mergeCell ref="N14:AS14"/>
    <mergeCell ref="G118:Y118"/>
    <mergeCell ref="A120:F120"/>
    <mergeCell ref="AW120:BD120"/>
    <mergeCell ref="G120:Y120"/>
    <mergeCell ref="Z120:AD120"/>
    <mergeCell ref="A119:F119"/>
    <mergeCell ref="Z119:AD119"/>
    <mergeCell ref="Z118:AD118"/>
    <mergeCell ref="AE118:AN118"/>
    <mergeCell ref="AO120:AV120"/>
    <mergeCell ref="A110:F110"/>
    <mergeCell ref="AE110:AN110"/>
    <mergeCell ref="Z113:AD113"/>
    <mergeCell ref="A112:F112"/>
    <mergeCell ref="G112:Y112"/>
    <mergeCell ref="AW114:BD114"/>
    <mergeCell ref="AE113:AN113"/>
    <mergeCell ref="G113:Y113"/>
    <mergeCell ref="A117:F117"/>
    <mergeCell ref="AO117:AV117"/>
    <mergeCell ref="AW117:BD117"/>
    <mergeCell ref="AE117:AN117"/>
    <mergeCell ref="AO113:AV113"/>
    <mergeCell ref="A104:F104"/>
    <mergeCell ref="G110:Y110"/>
    <mergeCell ref="G114:Y114"/>
    <mergeCell ref="A113:F113"/>
    <mergeCell ref="A106:F106"/>
    <mergeCell ref="BE112:BL112"/>
    <mergeCell ref="BE106:BL106"/>
    <mergeCell ref="BE103:BL103"/>
    <mergeCell ref="AO108:AV108"/>
    <mergeCell ref="BE108:BL108"/>
    <mergeCell ref="AW113:BD113"/>
    <mergeCell ref="AW109:BD109"/>
    <mergeCell ref="BE113:BL113"/>
    <mergeCell ref="BE110:BL110"/>
    <mergeCell ref="AW103:BD103"/>
    <mergeCell ref="AO118:AV118"/>
    <mergeCell ref="AW124:BD124"/>
    <mergeCell ref="AE123:AN123"/>
    <mergeCell ref="AO123:AV123"/>
    <mergeCell ref="AW123:BD123"/>
    <mergeCell ref="BE114:BL114"/>
    <mergeCell ref="BE120:BL120"/>
    <mergeCell ref="AE116:AN116"/>
    <mergeCell ref="BE116:BL116"/>
    <mergeCell ref="AE121:AN121"/>
    <mergeCell ref="G121:Y121"/>
    <mergeCell ref="G124:Y124"/>
    <mergeCell ref="BE117:BL117"/>
    <mergeCell ref="Z110:AD110"/>
    <mergeCell ref="AW118:BD118"/>
    <mergeCell ref="AO114:AV114"/>
    <mergeCell ref="Z121:AD121"/>
    <mergeCell ref="BE118:BL118"/>
    <mergeCell ref="AO124:AV124"/>
    <mergeCell ref="BE122:BL122"/>
    <mergeCell ref="BE125:BL125"/>
    <mergeCell ref="A125:F125"/>
    <mergeCell ref="A124:F124"/>
    <mergeCell ref="A122:F122"/>
    <mergeCell ref="AE125:AN125"/>
    <mergeCell ref="G122:Y122"/>
    <mergeCell ref="G125:Y125"/>
    <mergeCell ref="AO125:AV125"/>
    <mergeCell ref="BE124:BL124"/>
    <mergeCell ref="A123:F123"/>
    <mergeCell ref="AE122:AN122"/>
    <mergeCell ref="AE124:AN124"/>
    <mergeCell ref="AW122:BD122"/>
    <mergeCell ref="Z122:AD122"/>
    <mergeCell ref="Z124:AD124"/>
    <mergeCell ref="Z125:AD125"/>
    <mergeCell ref="AO122:AV122"/>
    <mergeCell ref="AW151:BD151"/>
    <mergeCell ref="BE151:BL151"/>
    <mergeCell ref="Z153:AD153"/>
    <mergeCell ref="AW153:BD153"/>
    <mergeCell ref="AO110:AV110"/>
    <mergeCell ref="A136:F136"/>
    <mergeCell ref="AE136:AN136"/>
    <mergeCell ref="AO136:AV136"/>
    <mergeCell ref="AW136:BD136"/>
    <mergeCell ref="BE136:BL136"/>
    <mergeCell ref="AE152:AN152"/>
    <mergeCell ref="A151:F151"/>
    <mergeCell ref="AW152:BD152"/>
    <mergeCell ref="AW154:BD154"/>
    <mergeCell ref="BE150:BL150"/>
    <mergeCell ref="G150:Y150"/>
    <mergeCell ref="BE154:BL154"/>
    <mergeCell ref="G151:Y151"/>
    <mergeCell ref="BE153:BL153"/>
    <mergeCell ref="G154:Y154"/>
    <mergeCell ref="AW90:BD90"/>
    <mergeCell ref="A93:F93"/>
    <mergeCell ref="BE98:BL98"/>
    <mergeCell ref="A150:F150"/>
    <mergeCell ref="Z150:AD150"/>
    <mergeCell ref="AE150:AN150"/>
    <mergeCell ref="AO150:AV150"/>
    <mergeCell ref="AW150:BD150"/>
    <mergeCell ref="AW125:BD125"/>
    <mergeCell ref="BE127:BL127"/>
    <mergeCell ref="Z154:AD154"/>
    <mergeCell ref="AE154:AN154"/>
    <mergeCell ref="AO154:AV154"/>
    <mergeCell ref="A63:C63"/>
    <mergeCell ref="AS78:AZ78"/>
    <mergeCell ref="AK78:AR78"/>
    <mergeCell ref="A98:F98"/>
    <mergeCell ref="G98:Y98"/>
    <mergeCell ref="AK66:AR66"/>
    <mergeCell ref="AO90:AV90"/>
  </mergeCells>
  <phoneticPr fontId="0" type="noConversion"/>
  <conditionalFormatting sqref="G93:L93 H106:L107 G102:G107 G131:G132 G147:G148 H162:L163 G149:L150 G136:L136 G133:L134 G160:G163 G110 G115 G119">
    <cfRule type="cellIs" dxfId="53" priority="77" stopIfTrue="1" operator="equal">
      <formula>$G92</formula>
    </cfRule>
  </conditionalFormatting>
  <conditionalFormatting sqref="G120:L120 G101 D78:I78 G94:G99 D50 D52 G111:G173">
    <cfRule type="cellIs" dxfId="52" priority="78" stopIfTrue="1" operator="equal">
      <formula>#REF!</formula>
    </cfRule>
  </conditionalFormatting>
  <conditionalFormatting sqref="A93:F173">
    <cfRule type="cellIs" dxfId="51" priority="79" stopIfTrue="1" operator="equal">
      <formula>0</formula>
    </cfRule>
  </conditionalFormatting>
  <conditionalFormatting sqref="D51 D53 D55:D56 D58:D61">
    <cfRule type="cellIs" dxfId="50" priority="80" stopIfTrue="1" operator="equal">
      <formula>$D50</formula>
    </cfRule>
  </conditionalFormatting>
  <conditionalFormatting sqref="D64">
    <cfRule type="cellIs" dxfId="49" priority="84" stopIfTrue="1" operator="equal">
      <formula>$D58</formula>
    </cfRule>
  </conditionalFormatting>
  <conditionalFormatting sqref="G95:L98 G169:G170">
    <cfRule type="cellIs" dxfId="48" priority="85" stopIfTrue="1" operator="equal">
      <formula>$G90</formula>
    </cfRule>
  </conditionalFormatting>
  <conditionalFormatting sqref="G107:G108 G146 G135:L135 G163 G170:G171 G120:G121">
    <cfRule type="cellIs" dxfId="47" priority="87" stopIfTrue="1" operator="equal">
      <formula>$G105</formula>
    </cfRule>
  </conditionalFormatting>
  <conditionalFormatting sqref="G153:G154 G112:G114 H112:L112 G115:L115">
    <cfRule type="cellIs" dxfId="46" priority="92" stopIfTrue="1" operator="equal">
      <formula>$G103</formula>
    </cfRule>
  </conditionalFormatting>
  <conditionalFormatting sqref="G151:G152">
    <cfRule type="cellIs" dxfId="45" priority="96" stopIfTrue="1" operator="equal">
      <formula>$G137</formula>
    </cfRule>
  </conditionalFormatting>
  <conditionalFormatting sqref="G143 G117:G118">
    <cfRule type="cellIs" dxfId="44" priority="129" stopIfTrue="1" operator="equal">
      <formula>$G107</formula>
    </cfRule>
  </conditionalFormatting>
  <conditionalFormatting sqref="G135:G136 G154 G117">
    <cfRule type="cellIs" dxfId="43" priority="130" stopIfTrue="1" operator="equal">
      <formula>$G114</formula>
    </cfRule>
  </conditionalFormatting>
  <conditionalFormatting sqref="G117">
    <cfRule type="cellIs" dxfId="42" priority="131" stopIfTrue="1" operator="equal">
      <formula>$G118</formula>
    </cfRule>
  </conditionalFormatting>
  <conditionalFormatting sqref="G155 G116:G117 G119">
    <cfRule type="cellIs" dxfId="41" priority="140" stopIfTrue="1" operator="equal">
      <formula>$G105</formula>
    </cfRule>
  </conditionalFormatting>
  <conditionalFormatting sqref="G99:L100 G155 G168:G170 G141:G142 G137:G139">
    <cfRule type="cellIs" dxfId="40" priority="200" stopIfTrue="1" operator="equal">
      <formula>$G93</formula>
    </cfRule>
  </conditionalFormatting>
  <conditionalFormatting sqref="D65 D63">
    <cfRule type="cellIs" dxfId="39" priority="209" stopIfTrue="1" operator="equal">
      <formula>#REF!</formula>
    </cfRule>
  </conditionalFormatting>
  <conditionalFormatting sqref="D57">
    <cfRule type="cellIs" dxfId="38" priority="211" stopIfTrue="1" operator="equal">
      <formula>$D50</formula>
    </cfRule>
  </conditionalFormatting>
  <conditionalFormatting sqref="G169:G171">
    <cfRule type="cellIs" dxfId="37" priority="236" stopIfTrue="1" operator="equal">
      <formula>$G158</formula>
    </cfRule>
  </conditionalFormatting>
  <conditionalFormatting sqref="G140">
    <cfRule type="cellIs" dxfId="36" priority="238" stopIfTrue="1" operator="equal">
      <formula>$G133</formula>
    </cfRule>
  </conditionalFormatting>
  <conditionalFormatting sqref="G166:G167 D76:D77">
    <cfRule type="cellIs" dxfId="35" priority="251" stopIfTrue="1" operator="equal">
      <formula>#REF!</formula>
    </cfRule>
  </conditionalFormatting>
  <conditionalFormatting sqref="G150">
    <cfRule type="cellIs" dxfId="34" priority="21" stopIfTrue="1" operator="equal">
      <formula>$G148</formula>
    </cfRule>
  </conditionalFormatting>
  <conditionalFormatting sqref="D69:D71">
    <cfRule type="cellIs" dxfId="33" priority="298" stopIfTrue="1" operator="equal">
      <formula>$D60</formula>
    </cfRule>
  </conditionalFormatting>
  <conditionalFormatting sqref="D74:D75">
    <cfRule type="cellIs" dxfId="32" priority="299" stopIfTrue="1" operator="equal">
      <formula>#REF!</formula>
    </cfRule>
  </conditionalFormatting>
  <conditionalFormatting sqref="G166 G116:G117 G120">
    <cfRule type="cellIs" dxfId="31" priority="311" stopIfTrue="1" operator="equal">
      <formula>$G108</formula>
    </cfRule>
  </conditionalFormatting>
  <conditionalFormatting sqref="D54">
    <cfRule type="cellIs" dxfId="30" priority="323" stopIfTrue="1" operator="equal">
      <formula>$D52</formula>
    </cfRule>
  </conditionalFormatting>
  <conditionalFormatting sqref="D61 D63">
    <cfRule type="cellIs" dxfId="29" priority="18" stopIfTrue="1" operator="equal">
      <formula>$D56</formula>
    </cfRule>
  </conditionalFormatting>
  <conditionalFormatting sqref="D62:D63">
    <cfRule type="cellIs" dxfId="28" priority="17" stopIfTrue="1" operator="equal">
      <formula>$D57</formula>
    </cfRule>
  </conditionalFormatting>
  <conditionalFormatting sqref="D72">
    <cfRule type="cellIs" dxfId="27" priority="334" stopIfTrue="1" operator="equal">
      <formula>#REF!</formula>
    </cfRule>
  </conditionalFormatting>
  <conditionalFormatting sqref="D73">
    <cfRule type="cellIs" dxfId="26" priority="336" stopIfTrue="1" operator="equal">
      <formula>$D62</formula>
    </cfRule>
  </conditionalFormatting>
  <conditionalFormatting sqref="D62">
    <cfRule type="cellIs" dxfId="25" priority="340" stopIfTrue="1" operator="equal">
      <formula>#REF!</formula>
    </cfRule>
  </conditionalFormatting>
  <conditionalFormatting sqref="G118 G114 G109">
    <cfRule type="cellIs" dxfId="24" priority="352" stopIfTrue="1" operator="equal">
      <formula>#REF!</formula>
    </cfRule>
  </conditionalFormatting>
  <conditionalFormatting sqref="G116">
    <cfRule type="cellIs" dxfId="23" priority="384" stopIfTrue="1" operator="equal">
      <formula>#REF!</formula>
    </cfRule>
  </conditionalFormatting>
  <conditionalFormatting sqref="G169 G159 G130">
    <cfRule type="cellIs" dxfId="22" priority="413" stopIfTrue="1" operator="equal">
      <formula>#REF!</formula>
    </cfRule>
  </conditionalFormatting>
  <conditionalFormatting sqref="G143">
    <cfRule type="cellIs" dxfId="21" priority="415" stopIfTrue="1" operator="equal">
      <formula>#REF!</formula>
    </cfRule>
  </conditionalFormatting>
  <conditionalFormatting sqref="G137:G142">
    <cfRule type="cellIs" dxfId="20" priority="416" stopIfTrue="1" operator="equal">
      <formula>#REF!</formula>
    </cfRule>
  </conditionalFormatting>
  <conditionalFormatting sqref="G168 G164:G165">
    <cfRule type="cellIs" dxfId="19" priority="430" stopIfTrue="1" operator="equal">
      <formula>#REF!</formula>
    </cfRule>
  </conditionalFormatting>
  <conditionalFormatting sqref="G152">
    <cfRule type="cellIs" dxfId="18" priority="13" stopIfTrue="1" operator="equal">
      <formula>$G147</formula>
    </cfRule>
  </conditionalFormatting>
  <conditionalFormatting sqref="G152">
    <cfRule type="cellIs" dxfId="17" priority="14" stopIfTrue="1" operator="equal">
      <formula>$G137</formula>
    </cfRule>
  </conditionalFormatting>
  <conditionalFormatting sqref="G134">
    <cfRule type="cellIs" dxfId="16" priority="12" stopIfTrue="1" operator="equal">
      <formula>$G132</formula>
    </cfRule>
  </conditionalFormatting>
  <conditionalFormatting sqref="G150:L150">
    <cfRule type="cellIs" dxfId="15" priority="11" stopIfTrue="1" operator="equal">
      <formula>$G148</formula>
    </cfRule>
  </conditionalFormatting>
  <conditionalFormatting sqref="G150">
    <cfRule type="cellIs" dxfId="14" priority="10" stopIfTrue="1" operator="equal">
      <formula>$G147</formula>
    </cfRule>
  </conditionalFormatting>
  <conditionalFormatting sqref="G151:G152 G164:G167 G112:G113">
    <cfRule type="cellIs" dxfId="13" priority="440" stopIfTrue="1" operator="equal">
      <formula>$G108</formula>
    </cfRule>
  </conditionalFormatting>
  <conditionalFormatting sqref="G166 G153">
    <cfRule type="cellIs" dxfId="12" priority="446" stopIfTrue="1" operator="equal">
      <formula>#REF!</formula>
    </cfRule>
  </conditionalFormatting>
  <conditionalFormatting sqref="G171">
    <cfRule type="cellIs" dxfId="11" priority="465" stopIfTrue="1" operator="equal">
      <formula>#REF!</formula>
    </cfRule>
  </conditionalFormatting>
  <conditionalFormatting sqref="G171">
    <cfRule type="cellIs" dxfId="10" priority="485" stopIfTrue="1" operator="equal">
      <formula>#REF!</formula>
    </cfRule>
  </conditionalFormatting>
  <conditionalFormatting sqref="G122:G126">
    <cfRule type="cellIs" dxfId="9" priority="495" stopIfTrue="1" operator="equal">
      <formula>#REF!</formula>
    </cfRule>
  </conditionalFormatting>
  <conditionalFormatting sqref="G139">
    <cfRule type="cellIs" dxfId="8" priority="8" stopIfTrue="1" operator="equal">
      <formula>#REF!</formula>
    </cfRule>
  </conditionalFormatting>
  <conditionalFormatting sqref="G139">
    <cfRule type="cellIs" dxfId="7" priority="7" stopIfTrue="1" operator="equal">
      <formula>$G125</formula>
    </cfRule>
  </conditionalFormatting>
  <conditionalFormatting sqref="G139">
    <cfRule type="cellIs" dxfId="6" priority="6" stopIfTrue="1" operator="equal">
      <formula>$G133</formula>
    </cfRule>
  </conditionalFormatting>
  <conditionalFormatting sqref="G142:L142">
    <cfRule type="cellIs" dxfId="5" priority="5" stopIfTrue="1" operator="equal">
      <formula>$G141</formula>
    </cfRule>
  </conditionalFormatting>
  <conditionalFormatting sqref="G142">
    <cfRule type="cellIs" dxfId="4" priority="4" stopIfTrue="1" operator="equal">
      <formula>$G139</formula>
    </cfRule>
  </conditionalFormatting>
  <conditionalFormatting sqref="G142">
    <cfRule type="cellIs" dxfId="3" priority="3" stopIfTrue="1" operator="equal">
      <formula>#REF!</formula>
    </cfRule>
  </conditionalFormatting>
  <conditionalFormatting sqref="G142">
    <cfRule type="cellIs" dxfId="2" priority="2" stopIfTrue="1" operator="equal">
      <formula>$G130</formula>
    </cfRule>
  </conditionalFormatting>
  <conditionalFormatting sqref="G142">
    <cfRule type="cellIs" dxfId="1" priority="1" stopIfTrue="1" operator="equal">
      <formula>$G138</formula>
    </cfRule>
  </conditionalFormatting>
  <conditionalFormatting sqref="H116:L116">
    <cfRule type="cellIs" dxfId="0" priority="514" stopIfTrue="1" operator="equal">
      <formula>$G105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5" manualBreakCount="5">
    <brk id="35" max="64" man="1"/>
    <brk id="79" max="64" man="1"/>
    <brk id="107" max="64" man="1"/>
    <brk id="124" max="64" man="1"/>
    <brk id="15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КПК1417670</vt:lpstr>
      <vt:lpstr>КПК1417670!Область_друку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2022-06-13T13:47:59Z</cp:lastPrinted>
  <dcterms:created xsi:type="dcterms:W3CDTF">2016-08-15T09:54:21Z</dcterms:created>
  <dcterms:modified xsi:type="dcterms:W3CDTF">2022-07-01T05:39:19Z</dcterms:modified>
</cp:coreProperties>
</file>