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1\Лютий\1902\Звіти молодь і спорт\"/>
    </mc:Choice>
  </mc:AlternateContent>
  <bookViews>
    <workbookView xWindow="0" yWindow="0" windowWidth="24000" windowHeight="9780" tabRatio="500"/>
  </bookViews>
  <sheets>
    <sheet name="звіт з 01.01.2020" sheetId="2" r:id="rId1"/>
  </sheets>
  <definedNames>
    <definedName name="_xlnm.Print_Area" localSheetId="0">'звіт з 01.01.2020'!$A$1:$M$111</definedName>
  </definedNames>
  <calcPr calcId="152511"/>
</workbook>
</file>

<file path=xl/calcChain.xml><?xml version="1.0" encoding="utf-8"?>
<calcChain xmlns="http://schemas.openxmlformats.org/spreadsheetml/2006/main">
  <c r="H94" i="2" l="1"/>
  <c r="H85" i="2"/>
  <c r="M74" i="2"/>
  <c r="K74" i="2"/>
  <c r="M96" i="2"/>
  <c r="M97" i="2"/>
  <c r="M98" i="2"/>
  <c r="K96" i="2"/>
  <c r="K97" i="2"/>
  <c r="K98" i="2"/>
  <c r="J96" i="2"/>
  <c r="J97" i="2"/>
  <c r="J98" i="2"/>
  <c r="H95" i="2"/>
  <c r="H96" i="2"/>
  <c r="M89" i="2"/>
  <c r="K89" i="2"/>
  <c r="M88" i="2"/>
  <c r="K88" i="2"/>
  <c r="J88" i="2"/>
  <c r="H88" i="2"/>
  <c r="M81" i="2"/>
  <c r="K81" i="2"/>
  <c r="J81" i="2"/>
  <c r="M80" i="2"/>
  <c r="K79" i="2"/>
  <c r="M78" i="2"/>
  <c r="K78" i="2"/>
  <c r="M77" i="2"/>
  <c r="K77" i="2"/>
  <c r="J75" i="2"/>
  <c r="K70" i="2"/>
  <c r="M70" i="2"/>
  <c r="J70" i="2"/>
  <c r="H70" i="2"/>
  <c r="M69" i="2"/>
  <c r="J69" i="2"/>
  <c r="K69" i="2"/>
  <c r="H64" i="2"/>
  <c r="H62" i="2"/>
  <c r="H61" i="2"/>
  <c r="H59" i="2"/>
  <c r="M50" i="2"/>
  <c r="K50" i="2"/>
  <c r="H48" i="2"/>
  <c r="G49" i="2"/>
  <c r="M49" i="2"/>
  <c r="K49" i="2"/>
  <c r="K48" i="2"/>
  <c r="M38" i="2"/>
  <c r="K38" i="2"/>
  <c r="I38" i="2"/>
  <c r="H38" i="2"/>
  <c r="H29" i="2"/>
  <c r="J38" i="2"/>
  <c r="J87" i="2"/>
  <c r="H87" i="2"/>
  <c r="M68" i="2"/>
  <c r="K68" i="2"/>
  <c r="J68" i="2"/>
  <c r="I67" i="2"/>
  <c r="H67" i="2"/>
  <c r="H50" i="2"/>
  <c r="J78" i="2"/>
  <c r="M36" i="2"/>
  <c r="K36" i="2"/>
  <c r="G90" i="2"/>
  <c r="G89" i="2"/>
  <c r="G88" i="2"/>
  <c r="G87" i="2"/>
  <c r="G85" i="2"/>
  <c r="G77" i="2"/>
  <c r="G75" i="2"/>
  <c r="G70" i="2"/>
  <c r="G69" i="2"/>
  <c r="G67" i="2"/>
  <c r="G50" i="2"/>
  <c r="F50" i="2"/>
  <c r="G48" i="2"/>
  <c r="G38" i="2"/>
  <c r="F38" i="2"/>
  <c r="E38" i="2"/>
  <c r="G37" i="2"/>
  <c r="G36" i="2"/>
  <c r="G35" i="2"/>
  <c r="G34" i="2"/>
  <c r="K95" i="2"/>
  <c r="M95" i="2"/>
  <c r="J95" i="2"/>
  <c r="K94" i="2"/>
  <c r="M94" i="2"/>
  <c r="J94" i="2"/>
  <c r="J91" i="2"/>
  <c r="J85" i="2"/>
  <c r="K85" i="2"/>
  <c r="M85" i="2"/>
  <c r="L67" i="2"/>
  <c r="K67" i="2"/>
  <c r="K66" i="2"/>
  <c r="J67" i="2"/>
  <c r="M67" i="2"/>
  <c r="J66" i="2"/>
  <c r="M66" i="2"/>
  <c r="M63" i="2"/>
  <c r="M65" i="2"/>
  <c r="K65" i="2"/>
  <c r="K64" i="2"/>
  <c r="M64" i="2"/>
  <c r="K63" i="2"/>
  <c r="K62" i="2"/>
  <c r="M62" i="2"/>
  <c r="K59" i="2"/>
  <c r="M59" i="2"/>
  <c r="J49" i="2"/>
  <c r="L35" i="2"/>
  <c r="J35" i="2"/>
  <c r="I48" i="2"/>
  <c r="L50" i="2"/>
  <c r="L37" i="2"/>
  <c r="K35" i="2"/>
  <c r="K34" i="2"/>
  <c r="M34" i="2"/>
  <c r="J37" i="2"/>
  <c r="M37" i="2"/>
  <c r="J34" i="2"/>
  <c r="G66" i="2"/>
  <c r="E50" i="2"/>
  <c r="I86" i="2"/>
  <c r="J86" i="2"/>
  <c r="G86" i="2"/>
  <c r="M61" i="2"/>
  <c r="J61" i="2"/>
  <c r="J62" i="2"/>
  <c r="J64" i="2"/>
  <c r="J59" i="2"/>
  <c r="G61" i="2"/>
  <c r="G62" i="2"/>
  <c r="G64" i="2"/>
  <c r="G59" i="2"/>
  <c r="L86" i="2"/>
  <c r="M86" i="2"/>
  <c r="I50" i="2"/>
  <c r="M35" i="2"/>
  <c r="J48" i="2"/>
  <c r="J50" i="2"/>
  <c r="M48" i="2"/>
</calcChain>
</file>

<file path=xl/sharedStrings.xml><?xml version="1.0" encoding="utf-8"?>
<sst xmlns="http://schemas.openxmlformats.org/spreadsheetml/2006/main" count="279" uniqueCount="118">
  <si>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</si>
  <si>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</si>
  <si>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</si>
  <si>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</si>
  <si>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</si>
  <si>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</si>
  <si>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</si>
  <si>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</si>
  <si>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</si>
  <si>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</si>
  <si>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</si>
  <si>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</si>
  <si>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</si>
  <si>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</si>
  <si>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</si>
  <si>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</si>
  <si>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</si>
  <si>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</si>
  <si>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</si>
  <si>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</si>
  <si>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</si>
  <si>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Інші заходи та заклади молодіжної політики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</si>
  <si>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</si>
  <si>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</si>
  <si>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</si>
  <si>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</si>
  <si>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</si>
  <si>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</si>
  <si>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</si>
  <si>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</si>
  <si>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</si>
  <si>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</si>
  <si>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</si>
  <si>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</si>
  <si>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</si>
  <si>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</si>
  <si>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Створення належних умов для виконання функцій КУ “Молодіжний центр”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</si>
  <si>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</si>
  <si>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</si>
  <si>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</si>
  <si>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</si>
  <si>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</si>
  <si>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</si>
  <si>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</si>
  <si>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</si>
  <si>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Кількість установ</t>
  </si>
  <si>
    <t>од.</t>
  </si>
  <si>
    <t>мережа установ</t>
  </si>
  <si>
    <t>в т.ч.</t>
  </si>
  <si>
    <t>адміністративний</t>
  </si>
  <si>
    <t>спеціалісти</t>
  </si>
  <si>
    <t>обслуговуючий персонал (прибиральниця)</t>
  </si>
  <si>
    <t>-</t>
  </si>
  <si>
    <t>штатний розпис</t>
  </si>
  <si>
    <t>кількість заходів, які проводяться КУ "Молодіжний центр"</t>
  </si>
  <si>
    <t>план роботи на рік</t>
  </si>
  <si>
    <t>кількість відвідувачів заходів КУ "Молодіжний центр"</t>
  </si>
  <si>
    <t>чол.</t>
  </si>
  <si>
    <t>журнал обліку</t>
  </si>
  <si>
    <t>грн</t>
  </si>
  <si>
    <t>розрахунок</t>
  </si>
  <si>
    <t>середні витрати на проведення 1 м.кв.капітального ремонту нежитлового приміщення КУ "Молодіжний центр" по вул. Кам'янецькій, 63 в м.Хмельницькому</t>
  </si>
  <si>
    <t>Середні витрати на проведення одного заходу КУ "Молодіжний центр"</t>
  </si>
  <si>
    <t>%</t>
  </si>
  <si>
    <t>Гребенюк В.С.</t>
  </si>
  <si>
    <t>Організація та проведення міських молодіжних заходів, фінансування установ, що реалізують соціальні програми у галузі сім'ї, молоді та дітей згідно з затвердженими кошторисами.</t>
  </si>
  <si>
    <t>Створення належних умов для виконання функцій СКЦ “Плоскирів”</t>
  </si>
  <si>
    <t>Програма бюджетування за участі громадськості (Бюджет участі) міста Хмельницького (із змінами і доповненнями)</t>
  </si>
  <si>
    <t>керівник гуртка</t>
  </si>
  <si>
    <t>завідувач комплексу</t>
  </si>
  <si>
    <t>Обсяг витрат СКЦ «Плоскирів»</t>
  </si>
  <si>
    <t>Обсяг витрат КУ "Молодіжний центр"</t>
  </si>
  <si>
    <t>кошторис</t>
  </si>
  <si>
    <t>кількість заходів, які проводяться на базі СКЦ "Плоскирів"</t>
  </si>
  <si>
    <t>кількість відвідувачів спортивних секцій та гуртків СКЦ "Плоскирів"</t>
  </si>
  <si>
    <t>Середні витрати на утримання одного відвідувача СКЦ "Плоскирів"</t>
  </si>
  <si>
    <t>Середні витрати на реалізацію громадських проектів-переможців</t>
  </si>
  <si>
    <t>грн.</t>
  </si>
  <si>
    <t>Динаміка кількості запланованих тематичних масових заходів, в порівнянні з минулим роком</t>
  </si>
  <si>
    <t>Динаміка кількості відвідувачів спортивних секцій та гуртків, порівняно з минулим роком</t>
  </si>
  <si>
    <t>Завідувач фінансовим сектором</t>
  </si>
  <si>
    <t>Начальник управління</t>
  </si>
  <si>
    <t>Сергій РЕМЕЗ</t>
  </si>
  <si>
    <t>Олена ШКЛЯРЕВСЬКА</t>
  </si>
  <si>
    <t xml:space="preserve">10. Узагальнений висновок про виконання бюджетної програми. </t>
  </si>
  <si>
    <t>Кількість штатних працівників, в т.ч.</t>
  </si>
  <si>
    <t>про виконання паспорта бюджетної програми місцевого бюджету на 2020 рік</t>
  </si>
  <si>
    <t>5. Мета бюджетної програми: здійснення заходів спрямованих на формування національної свідомості, здорового способу життя, створення належних умов для різнобічного розвитку дітей та молоді, організації культурного дозвілля молоді.</t>
  </si>
  <si>
    <t>Організація молодіжних заходів соціального спрямування для молоді міста</t>
  </si>
  <si>
    <t>Забезпечення путівками дітей в літні табори для їх оздоровлення</t>
  </si>
  <si>
    <t xml:space="preserve">обсяг витрат на проведення молодіжних заходів </t>
  </si>
  <si>
    <t>обсяг видатків, що спрямовуються на виконання громадського проекту "Підсвіти будинок - розкажи історію міста"</t>
  </si>
  <si>
    <t>кількість молодіжних заходів</t>
  </si>
  <si>
    <t>план заходів, накази</t>
  </si>
  <si>
    <t>кількість учасників молодіжних заходів</t>
  </si>
  <si>
    <t>осіб</t>
  </si>
  <si>
    <t>звіти по проведених заходах</t>
  </si>
  <si>
    <t>кількість заходів з оздоровлення</t>
  </si>
  <si>
    <t>план заходів</t>
  </si>
  <si>
    <t>кількість дітей, яким надані послуги з оздоровлення</t>
  </si>
  <si>
    <t>кількість придбаного малоцінного інвентаря для забезпечення виконання громадського проекту  "Підсвіти будинок - розкажи історію міста"</t>
  </si>
  <si>
    <t>розрахунок до кошторису</t>
  </si>
  <si>
    <t>середні витрати на проведення одного регіонального заходу державної політики з питань молоді</t>
  </si>
  <si>
    <t>середні витрати на придбання одиниці інвентаря для реалізації  "Підсвіти будинок - розкажи історію міста"</t>
  </si>
  <si>
    <t>середні витрати на оздоровлення однієї дитини</t>
  </si>
  <si>
    <t>збільшення кількості молоді, охопленої молодіжними заходами, порівняно з минулим роком</t>
  </si>
  <si>
    <t>динаміка середніх витрат на оздоровлення однієї дитини, порівняно з минулим роком</t>
  </si>
  <si>
    <t>динаміка середніх витрат на відпочинок однієї дитини, порівняно                 з минулим роком</t>
  </si>
  <si>
    <t xml:space="preserve">відсоток виконання громадського проекту "Підсвіти будинок - розкажи історію міста" </t>
  </si>
  <si>
    <t>Бюджетна програма 1113133 "Інші заходи та заклади молодіжної політики" виконана за 2020 рік.</t>
  </si>
  <si>
    <t>Утримання закладів молодіжної політики та здійснення заходів</t>
  </si>
  <si>
    <t xml:space="preserve">обсяг витрат на проведення заходів КУ "Молодіжний центр" </t>
  </si>
  <si>
    <t xml:space="preserve">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</si>
  <si>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Не використані кошти по ЗФ - 41 285 грн по:                                                                                                                                                                                                                                                                           - КУ "Молодіжний центр" залишок коштів в сумі 16 646 грн.  (комунальні послуги)  пов'язаний з економним споживання води та електроенергії, та меншим обсягом їх споживання;                                                                                                                                                                                                                                                                              - СКЦ "Плоскирів" залишок коштів в сумі 22 429 грн. виник  при виконанні громадського проекту «Підсвіти будинок-розкажи історію міста» в зв'язку із невикористанням всіх складових кошториса: придбання інвентаря в сумі 4 364 грн; придбання інформаційної таблиці з історичною інформацією на суму 1 400 грн; проведення інформаційної компанії у соцмережах в сумі 11 381грн; проведення інформаційної компанії (виготовлення відеоролика) в сумі 5 284 грн.                                                                                                                                                                                                                                                                                   В зв'язку із запровадженим карантином здійснено перерозподіл коштів в сумі 200 000 грн, запланованих для забезпечення путівками дітей в літні табори для їх оздоровлення, для проведення  молодіжних заходів для молоді міста.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</si>
  <si>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Станом на 01.01.2021 р. фактично зайнято 32,75 штатних одиниць, що менше на 7,25 одиниці ніж в штатному розкладі установ. Зменшення: по КУ "Молодіжний центр" 2 шт.од. спеціаліста; СКЦ "Плоскирів" - спеціалісти 5,25 шт. од. (0,25 ст. - організатор культурно-дозвіллєвої діяльності; 0,25 ст. - інспектор з кадрів; 0,25ст.- звукооператор; 2ст.-інструктор – методист з фізичної культури та спорту; 1ст.- адміністратор; 1ст. - медична сестра; 1ст.- інженер з охорони праці.)                                                                                                                                                                                                                                                                                              Не використані кошти по ЗФ - 41 285 грн по:                                                                                                                                                                                                                                                                                        -КУ "Молодіжний центр" залишок коштів в сумі 16 646 грн.  (комунальні послуги)  пов'язаний з економним споживання води та електроенергії, та меншим обсягом їх споживання;                                                                                                                                                                                                                                                                              - СКЦ "Плоскирів" залишок коштів в сумі 22 429 грн. виник  при виконанні громадського проекту «Підсвіти будинок-розкажи історію міста» в зв'язку із невикористанням всіх складових кошториса: придбання інвентаря в сумі 4 364 грн; придбання інформаційної таблиці з історичною інформацією на суму 1 400 грн; проведення інформаційної компанії у соцмережах в сумі 11 381грн; проведення інформаційної компанії (виготовлення відеоролика) в сумі 5 284 грн.                                                                                                                                                                                                                                                                                   - збільшення обсягів витрат на проведення молодіжних заходів в сумі 197 790 грн. в зв'язку перерозподілом коштів, запланованих для забезпечення путівками дітей в літні табори для їх оздоровлення, для проведення  молодіжних заходів для молоді міста.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</si>
  <si>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       - збільшення середніх витрат на проведення одного регіонального заходу державної політики з питань молоді в сумі 15 454 од. пояснюється перерозподілом коштів в сумі 200 000 грн, запланованих для забезпечення путівками дітей в літні табори для їх оздоровлення, для проведення  молодіжних заходів для молоді міста.           </t>
  </si>
  <si>
    <t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- зменшення динаміки кількості відвідувачів спортивних секцій та гуртків СКЦ "Плоскирів", порівняно з минулим роком на 115 %  пов'язано з карантинними заходами та обмеженнями на період локдауну;                                                                                                                                                                                                                                                                    - зменшення  кількості молоді, охопленої молодіжними заходами, порівняно з минулим роком на 86%   пов'язано з карантинними заходами та обмеженнями на період локдауну;                       - відсутність динаміки середніх витрат на оздоровлення та відпочинок  однієї дитини, порівняно з минулим роком, поясюється відміною проведення літніх таборів для відпочику та оздоровлення  дітей в зв'язку із карантинними заходами.</t>
  </si>
  <si>
    <t xml:space="preserve">Пояснення щодо причин розбіжностей між фактичними та затвердженими результативними показниками:                                                                                                                                        -збільшилась кількість заходів, які проводилися на базі СКЦ "Плоскирів" на 51 од. за рахунок проведення онлайн заходів: фото-флешмоб «Вид з вікна» до Всеукраїнського дня довкілля, кіно-марафон до міжнародного дня пам’яті Чорнобильської трагедії; онлайн-майстер клас з соціальних танців до Міжнародного дня танців; просвітницька акція «Скажи мамі «Дякую» до Дня матері в Україні; майстер-клас з гри на гітарі від викладача СКЦ «Плоскирів»; фотоконкурси  «Стань обличчям басейну», до Дня усмішки «Смайлик» ; «Смачна історія родини»; до дня вишиванки «Я у вишиванці»;                                                                                                                                                                                                  - зменшення кількості проведених молодіжних заходів на 41 од. в зв'язку із запровадженим карантином;                                                                                                                                            - зменшення кількість відвідувачів спортивних секцій та гуртків СКЦ "Плоскирів" на 1950 од. в зв'язку із запровадженим карантином;                                                                                         - зменшення кількості кількість учасників молодіжних заходів на 19000 од. в зв'язку із запровадженим карантином.                                                                                                                                                                                       В зв'язку із запровадженим карантином були скасовані літні табори для оздоровлення дітей та здійснено перерозподіл коштів в сумі 200 000 грн, запланованих для забезпечення путівками дітей в літні табори для їх оздоровлення, для проведення  молодіжних заходів для молоді міста.                                                                   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</si>
</sst>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/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/>
    <xf numFmtId="0" fontId="3" fillId="0" borderId="0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1"/>
  <sheetViews>
    <sheetView tabSelected="1" view="pageBreakPreview" zoomScaleNormal="100" zoomScaleSheetLayoutView="100" workbookViewId="0">
      <selection activeCell="A84" sqref="A84"/>
    </sheetView>
  </sheetViews>
  <sheetFormatPr defaultRowHeight="15.75" x14ac:dyDescent="0.25"/>
  <cols>
    <col min="1" max="1" width="4.42578125" style="5" customWidth="1"/>
    <col min="2" max="2" width="25.7109375" style="5" customWidth="1"/>
    <col min="3" max="3" width="11" style="5" customWidth="1"/>
    <col min="4" max="4" width="11.7109375" style="5" customWidth="1"/>
    <col min="5" max="5" width="13" style="5" customWidth="1"/>
    <col min="6" max="6" width="11.28515625" style="5" customWidth="1"/>
    <col min="7" max="8" width="13" style="5" customWidth="1"/>
    <col min="9" max="10" width="11.7109375" style="5" customWidth="1"/>
    <col min="11" max="11" width="11.28515625" style="5" customWidth="1"/>
    <col min="12" max="12" width="10.42578125" style="5" customWidth="1"/>
    <col min="13" max="13" width="10.140625" style="5" customWidth="1"/>
    <col min="14" max="16384" width="9.140625" style="5"/>
  </cols>
  <sheetData>
    <row r="1" spans="1:13" ht="15.75" customHeight="1" x14ac:dyDescent="0.25">
      <c r="J1" s="57" t="s">
        <v>13</v>
      </c>
      <c r="K1" s="57"/>
      <c r="L1" s="57"/>
      <c r="M1" s="57"/>
    </row>
    <row r="2" spans="1:13" x14ac:dyDescent="0.25">
      <c r="J2" s="57"/>
      <c r="K2" s="57"/>
      <c r="L2" s="57"/>
      <c r="M2" s="57"/>
    </row>
    <row r="3" spans="1:13" x14ac:dyDescent="0.25">
      <c r="J3" s="57"/>
      <c r="K3" s="57"/>
      <c r="L3" s="57"/>
      <c r="M3" s="57"/>
    </row>
    <row r="4" spans="1:13" x14ac:dyDescent="0.25">
      <c r="J4" s="57"/>
      <c r="K4" s="57"/>
      <c r="L4" s="57"/>
      <c r="M4" s="57"/>
    </row>
    <row r="5" spans="1:13" ht="15.6" customHeight="1" x14ac:dyDescent="0.25">
      <c r="A5" s="93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3" ht="15.6" customHeight="1" x14ac:dyDescent="0.25">
      <c r="A6" s="93" t="s">
        <v>86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</row>
    <row r="7" spans="1:13" ht="15.6" customHeight="1" x14ac:dyDescent="0.25">
      <c r="A7" s="80" t="s">
        <v>15</v>
      </c>
      <c r="B7" s="6">
        <v>1100000</v>
      </c>
      <c r="C7" s="1"/>
      <c r="E7" s="90" t="s">
        <v>16</v>
      </c>
      <c r="F7" s="90"/>
      <c r="G7" s="90"/>
      <c r="H7" s="90"/>
      <c r="I7" s="90"/>
      <c r="J7" s="90"/>
      <c r="K7" s="90"/>
      <c r="L7" s="90"/>
      <c r="M7" s="90"/>
    </row>
    <row r="8" spans="1:13" s="16" customFormat="1" ht="15" customHeight="1" x14ac:dyDescent="0.2">
      <c r="A8" s="80"/>
      <c r="B8" s="14" t="s">
        <v>17</v>
      </c>
      <c r="C8" s="15"/>
      <c r="D8" s="17"/>
      <c r="E8" s="91" t="s">
        <v>18</v>
      </c>
      <c r="F8" s="91"/>
      <c r="G8" s="91"/>
      <c r="H8" s="91"/>
      <c r="I8" s="91"/>
      <c r="J8" s="91"/>
      <c r="K8" s="91"/>
      <c r="L8" s="91"/>
      <c r="M8" s="91"/>
    </row>
    <row r="9" spans="1:13" ht="15.6" customHeight="1" x14ac:dyDescent="0.25">
      <c r="A9" s="80" t="s">
        <v>19</v>
      </c>
      <c r="B9" s="6">
        <v>1110000</v>
      </c>
      <c r="C9" s="1"/>
      <c r="E9" s="90" t="s">
        <v>16</v>
      </c>
      <c r="F9" s="90"/>
      <c r="G9" s="90"/>
      <c r="H9" s="90"/>
      <c r="I9" s="90"/>
      <c r="J9" s="90"/>
      <c r="K9" s="90"/>
      <c r="L9" s="90"/>
      <c r="M9" s="90"/>
    </row>
    <row r="10" spans="1:13" ht="15" customHeight="1" x14ac:dyDescent="0.25">
      <c r="A10" s="80"/>
      <c r="B10" s="7" t="s">
        <v>17</v>
      </c>
      <c r="C10" s="1"/>
      <c r="E10" s="91" t="s">
        <v>0</v>
      </c>
      <c r="F10" s="91"/>
      <c r="G10" s="91"/>
      <c r="H10" s="91"/>
      <c r="I10" s="91"/>
      <c r="J10" s="91"/>
      <c r="K10" s="91"/>
      <c r="L10" s="91"/>
      <c r="M10" s="91"/>
    </row>
    <row r="11" spans="1:13" ht="17.100000000000001" customHeight="1" x14ac:dyDescent="0.25">
      <c r="A11" s="80" t="s">
        <v>20</v>
      </c>
      <c r="B11" s="22">
        <v>1113133</v>
      </c>
      <c r="C11" s="22">
        <v>1040</v>
      </c>
      <c r="E11" s="92" t="s">
        <v>21</v>
      </c>
      <c r="F11" s="92"/>
      <c r="G11" s="92"/>
      <c r="H11" s="92"/>
      <c r="I11" s="92"/>
      <c r="J11" s="92"/>
      <c r="K11" s="92"/>
      <c r="L11" s="92"/>
      <c r="M11" s="92"/>
    </row>
    <row r="12" spans="1:13" ht="28.5" customHeight="1" x14ac:dyDescent="0.25">
      <c r="A12" s="80"/>
      <c r="B12" s="18" t="s">
        <v>22</v>
      </c>
      <c r="C12" s="18" t="s">
        <v>23</v>
      </c>
      <c r="D12" s="16"/>
      <c r="E12" s="91" t="s">
        <v>24</v>
      </c>
      <c r="F12" s="91"/>
      <c r="G12" s="91"/>
      <c r="H12" s="91"/>
      <c r="I12" s="91"/>
      <c r="J12" s="91"/>
      <c r="K12" s="91"/>
      <c r="L12" s="91"/>
      <c r="M12" s="91"/>
    </row>
    <row r="13" spans="1:13" ht="19.5" customHeight="1" x14ac:dyDescent="0.25">
      <c r="A13" s="88" t="s">
        <v>25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</row>
    <row r="14" spans="1:13" x14ac:dyDescent="0.25">
      <c r="A14" s="2"/>
    </row>
    <row r="15" spans="1:13" ht="31.15" customHeight="1" x14ac:dyDescent="0.25">
      <c r="A15" s="3" t="s">
        <v>26</v>
      </c>
      <c r="B15" s="73" t="s">
        <v>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</row>
    <row r="16" spans="1:13" ht="17.25" customHeight="1" x14ac:dyDescent="0.25">
      <c r="A16" s="3" t="s">
        <v>15</v>
      </c>
      <c r="B16" s="87" t="s">
        <v>110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</row>
    <row r="17" spans="1:26" ht="15.6" customHeight="1" x14ac:dyDescent="0.25">
      <c r="A17" s="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</row>
    <row r="18" spans="1:26" ht="6.6" customHeight="1" x14ac:dyDescent="0.25">
      <c r="A18" s="2"/>
    </row>
    <row r="19" spans="1:26" ht="33.75" customHeight="1" x14ac:dyDescent="0.25">
      <c r="A19" s="89" t="s">
        <v>87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0" spans="1:26" ht="10.5" customHeight="1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1" spans="1:26" x14ac:dyDescent="0.25">
      <c r="A21" s="9" t="s">
        <v>27</v>
      </c>
    </row>
    <row r="22" spans="1:26" x14ac:dyDescent="0.25">
      <c r="A22" s="2"/>
    </row>
    <row r="23" spans="1:26" ht="32.25" customHeight="1" x14ac:dyDescent="0.25">
      <c r="A23" s="3" t="s">
        <v>26</v>
      </c>
      <c r="B23" s="73" t="s">
        <v>3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</row>
    <row r="24" spans="1:26" ht="36" customHeight="1" x14ac:dyDescent="0.25">
      <c r="A24" s="3" t="s">
        <v>15</v>
      </c>
      <c r="B24" s="87" t="s">
        <v>65</v>
      </c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26" ht="15.6" hidden="1" customHeight="1" x14ac:dyDescent="0.25">
      <c r="A25" s="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</row>
    <row r="26" spans="1:26" x14ac:dyDescent="0.25">
      <c r="A26" s="2"/>
    </row>
    <row r="27" spans="1:26" x14ac:dyDescent="0.25">
      <c r="A27" s="9" t="s">
        <v>28</v>
      </c>
    </row>
    <row r="28" spans="1:26" ht="17.25" customHeight="1" x14ac:dyDescent="0.25">
      <c r="A28" s="62" t="s">
        <v>4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</row>
    <row r="29" spans="1:26" x14ac:dyDescent="0.25">
      <c r="A29" s="2"/>
      <c r="H29" s="5">
        <f>6017013-6198512</f>
        <v>-181499</v>
      </c>
    </row>
    <row r="30" spans="1:26" ht="30" customHeight="1" x14ac:dyDescent="0.25">
      <c r="A30" s="73" t="s">
        <v>26</v>
      </c>
      <c r="B30" s="73" t="s">
        <v>29</v>
      </c>
      <c r="C30" s="73"/>
      <c r="D30" s="73"/>
      <c r="E30" s="73" t="s">
        <v>30</v>
      </c>
      <c r="F30" s="73"/>
      <c r="G30" s="73"/>
      <c r="H30" s="73" t="s">
        <v>31</v>
      </c>
      <c r="I30" s="73"/>
      <c r="J30" s="73"/>
      <c r="K30" s="73" t="s">
        <v>32</v>
      </c>
      <c r="L30" s="73"/>
      <c r="M30" s="73"/>
      <c r="R30" s="80"/>
      <c r="S30" s="80"/>
      <c r="T30" s="80"/>
      <c r="U30" s="80"/>
      <c r="V30" s="80"/>
      <c r="W30" s="80"/>
      <c r="X30" s="80"/>
      <c r="Y30" s="80"/>
      <c r="Z30" s="80"/>
    </row>
    <row r="31" spans="1:26" ht="50.45" customHeight="1" x14ac:dyDescent="0.25">
      <c r="A31" s="73"/>
      <c r="B31" s="73"/>
      <c r="C31" s="73"/>
      <c r="D31" s="73"/>
      <c r="E31" s="34" t="s">
        <v>33</v>
      </c>
      <c r="F31" s="34" t="s">
        <v>34</v>
      </c>
      <c r="G31" s="34" t="s">
        <v>35</v>
      </c>
      <c r="H31" s="34" t="s">
        <v>33</v>
      </c>
      <c r="I31" s="34" t="s">
        <v>34</v>
      </c>
      <c r="J31" s="34" t="s">
        <v>35</v>
      </c>
      <c r="K31" s="34" t="s">
        <v>33</v>
      </c>
      <c r="L31" s="34" t="s">
        <v>34</v>
      </c>
      <c r="M31" s="34" t="s">
        <v>35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s="45" customFormat="1" ht="12.75" x14ac:dyDescent="0.2">
      <c r="A32" s="34">
        <v>1</v>
      </c>
      <c r="B32" s="70">
        <v>2</v>
      </c>
      <c r="C32" s="70"/>
      <c r="D32" s="70"/>
      <c r="E32" s="34">
        <v>3</v>
      </c>
      <c r="F32" s="34">
        <v>4</v>
      </c>
      <c r="G32" s="34">
        <v>5</v>
      </c>
      <c r="H32" s="34">
        <v>6</v>
      </c>
      <c r="I32" s="34">
        <v>7</v>
      </c>
      <c r="J32" s="34">
        <v>8</v>
      </c>
      <c r="K32" s="34">
        <v>9</v>
      </c>
      <c r="L32" s="34">
        <v>10</v>
      </c>
      <c r="M32" s="34">
        <v>11</v>
      </c>
      <c r="R32" s="46"/>
      <c r="S32" s="46"/>
      <c r="T32" s="46"/>
      <c r="U32" s="46"/>
      <c r="V32" s="46"/>
      <c r="W32" s="46"/>
      <c r="X32" s="46"/>
      <c r="Y32" s="46"/>
      <c r="Z32" s="46"/>
    </row>
    <row r="33" spans="1:26" hidden="1" x14ac:dyDescent="0.25">
      <c r="A33" s="3"/>
      <c r="B33" s="81"/>
      <c r="C33" s="82"/>
      <c r="D33" s="83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33.6" customHeight="1" x14ac:dyDescent="0.25">
      <c r="A34" s="3">
        <v>1</v>
      </c>
      <c r="B34" s="66" t="s">
        <v>66</v>
      </c>
      <c r="C34" s="66"/>
      <c r="D34" s="66"/>
      <c r="E34" s="20">
        <v>4077079</v>
      </c>
      <c r="F34" s="20" t="s">
        <v>52</v>
      </c>
      <c r="G34" s="20">
        <f>E34</f>
        <v>4077079</v>
      </c>
      <c r="H34" s="20">
        <v>4054650</v>
      </c>
      <c r="I34" s="20" t="s">
        <v>52</v>
      </c>
      <c r="J34" s="20">
        <f>H34</f>
        <v>4054650</v>
      </c>
      <c r="K34" s="20">
        <f>H34-E34</f>
        <v>-22429</v>
      </c>
      <c r="L34" s="20">
        <v>0</v>
      </c>
      <c r="M34" s="20">
        <f>K34</f>
        <v>-22429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42" customHeight="1" x14ac:dyDescent="0.25">
      <c r="A35" s="3">
        <v>2</v>
      </c>
      <c r="B35" s="66" t="s">
        <v>36</v>
      </c>
      <c r="C35" s="66"/>
      <c r="D35" s="66"/>
      <c r="E35" s="20">
        <v>1181879</v>
      </c>
      <c r="F35" s="20">
        <v>70107</v>
      </c>
      <c r="G35" s="20">
        <f>E35+F35</f>
        <v>1251986</v>
      </c>
      <c r="H35" s="20">
        <v>1165233</v>
      </c>
      <c r="I35" s="20">
        <v>70107</v>
      </c>
      <c r="J35" s="20">
        <f>H35+I35</f>
        <v>1235340</v>
      </c>
      <c r="K35" s="20">
        <f>H35-E35</f>
        <v>-16646</v>
      </c>
      <c r="L35" s="20">
        <f>I35-F35</f>
        <v>0</v>
      </c>
      <c r="M35" s="20">
        <f>J35-G35</f>
        <v>-16646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39" customHeight="1" x14ac:dyDescent="0.25">
      <c r="A36" s="3">
        <v>3</v>
      </c>
      <c r="B36" s="84" t="s">
        <v>88</v>
      </c>
      <c r="C36" s="85"/>
      <c r="D36" s="86"/>
      <c r="E36" s="20">
        <v>599340</v>
      </c>
      <c r="F36" s="20">
        <v>0</v>
      </c>
      <c r="G36" s="20">
        <f>E36+F36</f>
        <v>599340</v>
      </c>
      <c r="H36" s="20">
        <v>797130</v>
      </c>
      <c r="I36" s="20">
        <v>0</v>
      </c>
      <c r="J36" s="20">
        <v>797130</v>
      </c>
      <c r="K36" s="20">
        <f>H36-E36</f>
        <v>197790</v>
      </c>
      <c r="L36" s="20">
        <v>0</v>
      </c>
      <c r="M36" s="20">
        <f>K36</f>
        <v>197790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43.15" customHeight="1" x14ac:dyDescent="0.25">
      <c r="A37" s="3">
        <v>4</v>
      </c>
      <c r="B37" s="66" t="s">
        <v>89</v>
      </c>
      <c r="C37" s="66"/>
      <c r="D37" s="66"/>
      <c r="E37" s="20">
        <v>200000</v>
      </c>
      <c r="F37" s="20">
        <v>0</v>
      </c>
      <c r="G37" s="20">
        <f>E37+F37</f>
        <v>200000</v>
      </c>
      <c r="H37" s="20">
        <v>0</v>
      </c>
      <c r="I37" s="20">
        <v>0</v>
      </c>
      <c r="J37" s="20">
        <f>I37</f>
        <v>0</v>
      </c>
      <c r="K37" s="20">
        <v>-200000</v>
      </c>
      <c r="L37" s="20">
        <f>I37-F37</f>
        <v>0</v>
      </c>
      <c r="M37" s="20">
        <f>J37-G37</f>
        <v>-200000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20.45" customHeight="1" x14ac:dyDescent="0.25">
      <c r="A38" s="3"/>
      <c r="B38" s="73" t="s">
        <v>5</v>
      </c>
      <c r="C38" s="73"/>
      <c r="D38" s="73"/>
      <c r="E38" s="21">
        <f>E34+E35+E36+E37</f>
        <v>6058298</v>
      </c>
      <c r="F38" s="21">
        <f>F35</f>
        <v>70107</v>
      </c>
      <c r="G38" s="21">
        <f>E38+F38</f>
        <v>6128405</v>
      </c>
      <c r="H38" s="21">
        <f>H34+H35+H36</f>
        <v>6017013</v>
      </c>
      <c r="I38" s="21">
        <f>I35</f>
        <v>70107</v>
      </c>
      <c r="J38" s="21">
        <f>H38+I38</f>
        <v>6087120</v>
      </c>
      <c r="K38" s="21">
        <f>K34+K35+K36+K37</f>
        <v>-41285</v>
      </c>
      <c r="L38" s="21">
        <v>0</v>
      </c>
      <c r="M38" s="21">
        <f>K38</f>
        <v>-41285</v>
      </c>
      <c r="R38" s="4"/>
      <c r="S38" s="4"/>
      <c r="T38" s="4"/>
      <c r="U38" s="4"/>
      <c r="V38" s="4"/>
      <c r="W38" s="4"/>
      <c r="X38" s="4"/>
      <c r="Y38" s="4"/>
      <c r="Z38" s="4"/>
    </row>
    <row r="39" spans="1:26" ht="10.15" hidden="1" customHeight="1" x14ac:dyDescent="0.25">
      <c r="A39" s="3"/>
      <c r="B39" s="73"/>
      <c r="C39" s="73"/>
      <c r="D39" s="73"/>
      <c r="E39" s="3"/>
      <c r="F39" s="3"/>
      <c r="G39" s="3"/>
      <c r="H39" s="3"/>
      <c r="I39" s="3"/>
      <c r="J39" s="3"/>
      <c r="K39" s="3"/>
      <c r="L39" s="3"/>
      <c r="M39" s="3"/>
      <c r="R39" s="4"/>
      <c r="S39" s="4"/>
      <c r="T39" s="4"/>
      <c r="U39" s="4"/>
      <c r="V39" s="4"/>
      <c r="W39" s="4"/>
      <c r="X39" s="4"/>
      <c r="Y39" s="4"/>
      <c r="Z39" s="4"/>
    </row>
    <row r="40" spans="1:26" ht="31.9" customHeight="1" x14ac:dyDescent="0.25">
      <c r="A40" s="78" t="s">
        <v>37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</row>
    <row r="41" spans="1:26" ht="103.15" customHeight="1" x14ac:dyDescent="0.25">
      <c r="A41" s="2"/>
      <c r="B41" s="79" t="s">
        <v>113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12"/>
    </row>
    <row r="42" spans="1:26" ht="33" customHeight="1" x14ac:dyDescent="0.25">
      <c r="A42" s="58" t="s">
        <v>38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26" ht="15" customHeight="1" x14ac:dyDescent="0.25">
      <c r="A43" s="62" t="s">
        <v>4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</row>
    <row r="44" spans="1:26" ht="11.45" hidden="1" customHeight="1" x14ac:dyDescent="0.25">
      <c r="A44" s="2"/>
    </row>
    <row r="45" spans="1:26" s="45" customFormat="1" ht="31.5" customHeight="1" x14ac:dyDescent="0.2">
      <c r="A45" s="70" t="s">
        <v>1</v>
      </c>
      <c r="B45" s="70" t="s">
        <v>39</v>
      </c>
      <c r="C45" s="70"/>
      <c r="D45" s="70"/>
      <c r="E45" s="70" t="s">
        <v>30</v>
      </c>
      <c r="F45" s="70"/>
      <c r="G45" s="70"/>
      <c r="H45" s="70" t="s">
        <v>31</v>
      </c>
      <c r="I45" s="70"/>
      <c r="J45" s="70"/>
      <c r="K45" s="70" t="s">
        <v>32</v>
      </c>
      <c r="L45" s="70"/>
      <c r="M45" s="70"/>
    </row>
    <row r="46" spans="1:26" s="45" customFormat="1" ht="33.75" customHeight="1" x14ac:dyDescent="0.2">
      <c r="A46" s="70"/>
      <c r="B46" s="70"/>
      <c r="C46" s="70"/>
      <c r="D46" s="70"/>
      <c r="E46" s="34" t="s">
        <v>33</v>
      </c>
      <c r="F46" s="34" t="s">
        <v>34</v>
      </c>
      <c r="G46" s="34" t="s">
        <v>35</v>
      </c>
      <c r="H46" s="34" t="s">
        <v>33</v>
      </c>
      <c r="I46" s="34" t="s">
        <v>34</v>
      </c>
      <c r="J46" s="34" t="s">
        <v>35</v>
      </c>
      <c r="K46" s="34" t="s">
        <v>33</v>
      </c>
      <c r="L46" s="34" t="s">
        <v>34</v>
      </c>
      <c r="M46" s="34" t="s">
        <v>35</v>
      </c>
    </row>
    <row r="47" spans="1:26" x14ac:dyDescent="0.25">
      <c r="A47" s="3">
        <v>1</v>
      </c>
      <c r="B47" s="73">
        <v>2</v>
      </c>
      <c r="C47" s="73"/>
      <c r="D47" s="73"/>
      <c r="E47" s="3">
        <v>3</v>
      </c>
      <c r="F47" s="3">
        <v>4</v>
      </c>
      <c r="G47" s="3">
        <v>5</v>
      </c>
      <c r="H47" s="3">
        <v>6</v>
      </c>
      <c r="I47" s="3">
        <v>7</v>
      </c>
      <c r="J47" s="3">
        <v>8</v>
      </c>
      <c r="K47" s="3">
        <v>9</v>
      </c>
      <c r="L47" s="3">
        <v>10</v>
      </c>
      <c r="M47" s="3">
        <v>11</v>
      </c>
    </row>
    <row r="48" spans="1:26" ht="59.45" customHeight="1" x14ac:dyDescent="0.25">
      <c r="A48" s="3">
        <v>1</v>
      </c>
      <c r="B48" s="66" t="s">
        <v>44</v>
      </c>
      <c r="C48" s="66"/>
      <c r="D48" s="66"/>
      <c r="E48" s="20">
        <v>5949669</v>
      </c>
      <c r="F48" s="20">
        <v>70107</v>
      </c>
      <c r="G48" s="20">
        <f>E48+F48</f>
        <v>6019776</v>
      </c>
      <c r="H48" s="20">
        <f>6017013-86200</f>
        <v>5930813</v>
      </c>
      <c r="I48" s="20">
        <f>I38</f>
        <v>70107</v>
      </c>
      <c r="J48" s="20">
        <f>H48+I48</f>
        <v>6000920</v>
      </c>
      <c r="K48" s="20">
        <f>H48-E48</f>
        <v>-18856</v>
      </c>
      <c r="L48" s="23" t="s">
        <v>52</v>
      </c>
      <c r="M48" s="20">
        <f>J48-G48</f>
        <v>-18856</v>
      </c>
    </row>
    <row r="49" spans="1:13" ht="60.6" customHeight="1" x14ac:dyDescent="0.25">
      <c r="A49" s="13">
        <v>2</v>
      </c>
      <c r="B49" s="74" t="s">
        <v>67</v>
      </c>
      <c r="C49" s="74"/>
      <c r="D49" s="74"/>
      <c r="E49" s="23">
        <v>108629</v>
      </c>
      <c r="F49" s="23" t="s">
        <v>52</v>
      </c>
      <c r="G49" s="23">
        <f>E49</f>
        <v>108629</v>
      </c>
      <c r="H49" s="23">
        <v>86200</v>
      </c>
      <c r="I49" s="23" t="s">
        <v>52</v>
      </c>
      <c r="J49" s="23">
        <f>H49</f>
        <v>86200</v>
      </c>
      <c r="K49" s="23">
        <f>H49-E49</f>
        <v>-22429</v>
      </c>
      <c r="L49" s="23" t="s">
        <v>52</v>
      </c>
      <c r="M49" s="23">
        <f>K49</f>
        <v>-22429</v>
      </c>
    </row>
    <row r="50" spans="1:13" ht="21.6" customHeight="1" x14ac:dyDescent="0.25">
      <c r="A50" s="24"/>
      <c r="B50" s="75" t="s">
        <v>5</v>
      </c>
      <c r="C50" s="76"/>
      <c r="D50" s="77"/>
      <c r="E50" s="25">
        <f>E48+E49</f>
        <v>6058298</v>
      </c>
      <c r="F50" s="25">
        <f>F48</f>
        <v>70107</v>
      </c>
      <c r="G50" s="25">
        <f>E50+F50</f>
        <v>6128405</v>
      </c>
      <c r="H50" s="25">
        <f>H48+H49</f>
        <v>6017013</v>
      </c>
      <c r="I50" s="25">
        <f>I38</f>
        <v>70107</v>
      </c>
      <c r="J50" s="25">
        <f>J48+J49</f>
        <v>6087120</v>
      </c>
      <c r="K50" s="25">
        <f>K48+K49</f>
        <v>-41285</v>
      </c>
      <c r="L50" s="25" t="str">
        <f>L48</f>
        <v>-</v>
      </c>
      <c r="M50" s="25">
        <f>M48+M49</f>
        <v>-41285</v>
      </c>
    </row>
    <row r="51" spans="1:13" ht="12" customHeight="1" x14ac:dyDescent="0.25">
      <c r="A51" s="2"/>
    </row>
    <row r="52" spans="1:13" x14ac:dyDescent="0.25">
      <c r="A52" s="9" t="s">
        <v>40</v>
      </c>
    </row>
    <row r="53" spans="1:13" x14ac:dyDescent="0.25">
      <c r="A53" s="2"/>
    </row>
    <row r="54" spans="1:13" s="45" customFormat="1" ht="57" customHeight="1" x14ac:dyDescent="0.2">
      <c r="A54" s="70" t="s">
        <v>1</v>
      </c>
      <c r="B54" s="70" t="s">
        <v>41</v>
      </c>
      <c r="C54" s="70" t="s">
        <v>6</v>
      </c>
      <c r="D54" s="70" t="s">
        <v>7</v>
      </c>
      <c r="E54" s="70" t="s">
        <v>30</v>
      </c>
      <c r="F54" s="70"/>
      <c r="G54" s="70"/>
      <c r="H54" s="70" t="s">
        <v>42</v>
      </c>
      <c r="I54" s="70"/>
      <c r="J54" s="70"/>
      <c r="K54" s="70" t="s">
        <v>32</v>
      </c>
      <c r="L54" s="70"/>
      <c r="M54" s="70"/>
    </row>
    <row r="55" spans="1:13" s="45" customFormat="1" ht="57" customHeight="1" x14ac:dyDescent="0.2">
      <c r="A55" s="70"/>
      <c r="B55" s="70"/>
      <c r="C55" s="70"/>
      <c r="D55" s="70"/>
      <c r="E55" s="34" t="s">
        <v>33</v>
      </c>
      <c r="F55" s="34" t="s">
        <v>34</v>
      </c>
      <c r="G55" s="34" t="s">
        <v>35</v>
      </c>
      <c r="H55" s="34" t="s">
        <v>33</v>
      </c>
      <c r="I55" s="34" t="s">
        <v>34</v>
      </c>
      <c r="J55" s="34" t="s">
        <v>35</v>
      </c>
      <c r="K55" s="34" t="s">
        <v>33</v>
      </c>
      <c r="L55" s="34" t="s">
        <v>34</v>
      </c>
      <c r="M55" s="34" t="s">
        <v>35</v>
      </c>
    </row>
    <row r="56" spans="1:13" x14ac:dyDescent="0.25">
      <c r="A56" s="3">
        <v>1</v>
      </c>
      <c r="B56" s="3">
        <v>2</v>
      </c>
      <c r="C56" s="3">
        <v>3</v>
      </c>
      <c r="D56" s="3">
        <v>4</v>
      </c>
      <c r="E56" s="3">
        <v>5</v>
      </c>
      <c r="F56" s="3">
        <v>6</v>
      </c>
      <c r="G56" s="3">
        <v>7</v>
      </c>
      <c r="H56" s="3">
        <v>8</v>
      </c>
      <c r="I56" s="3">
        <v>9</v>
      </c>
      <c r="J56" s="3">
        <v>10</v>
      </c>
      <c r="K56" s="3">
        <v>11</v>
      </c>
      <c r="L56" s="3">
        <v>12</v>
      </c>
      <c r="M56" s="3">
        <v>13</v>
      </c>
    </row>
    <row r="57" spans="1:13" x14ac:dyDescent="0.25">
      <c r="A57" s="3">
        <v>1</v>
      </c>
      <c r="B57" s="8" t="s">
        <v>8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ht="28.15" customHeight="1" x14ac:dyDescent="0.25">
      <c r="A58" s="3"/>
      <c r="B58" s="26" t="s">
        <v>45</v>
      </c>
      <c r="C58" s="27" t="s">
        <v>46</v>
      </c>
      <c r="D58" s="27" t="s">
        <v>47</v>
      </c>
      <c r="E58" s="3">
        <v>2</v>
      </c>
      <c r="F58" s="3">
        <v>1</v>
      </c>
      <c r="G58" s="3">
        <v>2</v>
      </c>
      <c r="H58" s="3">
        <v>2</v>
      </c>
      <c r="I58" s="3">
        <v>1</v>
      </c>
      <c r="J58" s="3">
        <v>2</v>
      </c>
      <c r="K58" s="3" t="s">
        <v>52</v>
      </c>
      <c r="L58" s="3" t="s">
        <v>52</v>
      </c>
      <c r="M58" s="3" t="s">
        <v>52</v>
      </c>
    </row>
    <row r="59" spans="1:13" ht="24" x14ac:dyDescent="0.25">
      <c r="A59" s="3"/>
      <c r="B59" s="26" t="s">
        <v>85</v>
      </c>
      <c r="C59" s="54" t="s">
        <v>46</v>
      </c>
      <c r="D59" s="54" t="s">
        <v>53</v>
      </c>
      <c r="E59" s="3">
        <v>40</v>
      </c>
      <c r="F59" s="3" t="s">
        <v>52</v>
      </c>
      <c r="G59" s="3">
        <f>E59</f>
        <v>40</v>
      </c>
      <c r="H59" s="3">
        <f>8.5+24.25</f>
        <v>32.75</v>
      </c>
      <c r="I59" s="3" t="s">
        <v>52</v>
      </c>
      <c r="J59" s="3">
        <f>H59</f>
        <v>32.75</v>
      </c>
      <c r="K59" s="3">
        <f>H59-E59</f>
        <v>-7.25</v>
      </c>
      <c r="L59" s="3" t="s">
        <v>52</v>
      </c>
      <c r="M59" s="3">
        <f>K59</f>
        <v>-7.25</v>
      </c>
    </row>
    <row r="60" spans="1:13" hidden="1" x14ac:dyDescent="0.25">
      <c r="A60" s="3"/>
      <c r="B60" s="26" t="s">
        <v>48</v>
      </c>
      <c r="C60" s="55"/>
      <c r="D60" s="55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25">
      <c r="A61" s="3"/>
      <c r="B61" s="26" t="s">
        <v>49</v>
      </c>
      <c r="C61" s="55"/>
      <c r="D61" s="55"/>
      <c r="E61" s="3">
        <v>8</v>
      </c>
      <c r="F61" s="3" t="s">
        <v>52</v>
      </c>
      <c r="G61" s="3">
        <f>E61</f>
        <v>8</v>
      </c>
      <c r="H61" s="3">
        <f>3+5</f>
        <v>8</v>
      </c>
      <c r="I61" s="3" t="s">
        <v>52</v>
      </c>
      <c r="J61" s="3">
        <f>H61</f>
        <v>8</v>
      </c>
      <c r="K61" s="3">
        <v>0</v>
      </c>
      <c r="L61" s="3" t="s">
        <v>52</v>
      </c>
      <c r="M61" s="3">
        <f>K61</f>
        <v>0</v>
      </c>
    </row>
    <row r="62" spans="1:13" ht="16.149999999999999" customHeight="1" x14ac:dyDescent="0.25">
      <c r="A62" s="3"/>
      <c r="B62" s="26" t="s">
        <v>50</v>
      </c>
      <c r="C62" s="55"/>
      <c r="D62" s="55"/>
      <c r="E62" s="3">
        <v>21.5</v>
      </c>
      <c r="F62" s="3" t="s">
        <v>52</v>
      </c>
      <c r="G62" s="3">
        <f>E62</f>
        <v>21.5</v>
      </c>
      <c r="H62" s="3">
        <f>5+9.75</f>
        <v>14.75</v>
      </c>
      <c r="I62" s="3" t="s">
        <v>52</v>
      </c>
      <c r="J62" s="3">
        <f>H62</f>
        <v>14.75</v>
      </c>
      <c r="K62" s="3">
        <f>H62-E62</f>
        <v>-6.75</v>
      </c>
      <c r="L62" s="3" t="s">
        <v>52</v>
      </c>
      <c r="M62" s="3">
        <f>K62</f>
        <v>-6.75</v>
      </c>
    </row>
    <row r="63" spans="1:13" ht="16.149999999999999" customHeight="1" x14ac:dyDescent="0.25">
      <c r="A63" s="3"/>
      <c r="B63" s="26" t="s">
        <v>68</v>
      </c>
      <c r="C63" s="55"/>
      <c r="D63" s="55"/>
      <c r="E63" s="3">
        <v>1</v>
      </c>
      <c r="F63" s="3" t="s">
        <v>52</v>
      </c>
      <c r="G63" s="3">
        <v>1</v>
      </c>
      <c r="H63" s="3">
        <v>0.5</v>
      </c>
      <c r="I63" s="3" t="s">
        <v>52</v>
      </c>
      <c r="J63" s="3">
        <v>0.5</v>
      </c>
      <c r="K63" s="3">
        <f>J63-G63</f>
        <v>-0.5</v>
      </c>
      <c r="L63" s="3" t="s">
        <v>52</v>
      </c>
      <c r="M63" s="3">
        <f>J63-G63</f>
        <v>-0.5</v>
      </c>
    </row>
    <row r="64" spans="1:13" ht="22.9" customHeight="1" x14ac:dyDescent="0.25">
      <c r="A64" s="3"/>
      <c r="B64" s="26" t="s">
        <v>51</v>
      </c>
      <c r="C64" s="55"/>
      <c r="D64" s="55"/>
      <c r="E64" s="3">
        <v>9.5</v>
      </c>
      <c r="F64" s="3" t="s">
        <v>52</v>
      </c>
      <c r="G64" s="3">
        <f>E64</f>
        <v>9.5</v>
      </c>
      <c r="H64" s="3">
        <f>0.5+9</f>
        <v>9.5</v>
      </c>
      <c r="I64" s="3" t="s">
        <v>52</v>
      </c>
      <c r="J64" s="3">
        <f>H64</f>
        <v>9.5</v>
      </c>
      <c r="K64" s="3">
        <f t="shared" ref="K64:K70" si="0">H64-E64</f>
        <v>0</v>
      </c>
      <c r="L64" s="3" t="s">
        <v>52</v>
      </c>
      <c r="M64" s="3">
        <f>K64</f>
        <v>0</v>
      </c>
    </row>
    <row r="65" spans="1:13" ht="15" hidden="1" customHeight="1" x14ac:dyDescent="0.25">
      <c r="A65" s="3"/>
      <c r="B65" s="26" t="s">
        <v>69</v>
      </c>
      <c r="C65" s="56"/>
      <c r="D65" s="56"/>
      <c r="E65" s="3">
        <v>1</v>
      </c>
      <c r="F65" s="3"/>
      <c r="G65" s="3">
        <v>1</v>
      </c>
      <c r="H65" s="3">
        <v>1</v>
      </c>
      <c r="I65" s="3" t="s">
        <v>52</v>
      </c>
      <c r="J65" s="3">
        <v>1</v>
      </c>
      <c r="K65" s="3">
        <f t="shared" si="0"/>
        <v>0</v>
      </c>
      <c r="L65" s="3" t="s">
        <v>52</v>
      </c>
      <c r="M65" s="3">
        <f>J65-G65</f>
        <v>0</v>
      </c>
    </row>
    <row r="66" spans="1:13" ht="19.899999999999999" customHeight="1" x14ac:dyDescent="0.25">
      <c r="A66" s="3"/>
      <c r="B66" s="26" t="s">
        <v>70</v>
      </c>
      <c r="C66" s="54" t="s">
        <v>77</v>
      </c>
      <c r="D66" s="54" t="s">
        <v>72</v>
      </c>
      <c r="E66" s="20">
        <v>4077079</v>
      </c>
      <c r="F66" s="20" t="s">
        <v>52</v>
      </c>
      <c r="G66" s="20">
        <f>E66</f>
        <v>4077079</v>
      </c>
      <c r="H66" s="20">
        <v>4054650</v>
      </c>
      <c r="I66" s="20" t="s">
        <v>52</v>
      </c>
      <c r="J66" s="20">
        <f>H66</f>
        <v>4054650</v>
      </c>
      <c r="K66" s="20">
        <f t="shared" si="0"/>
        <v>-22429</v>
      </c>
      <c r="L66" s="20" t="s">
        <v>52</v>
      </c>
      <c r="M66" s="20">
        <f>J66-G66</f>
        <v>-22429</v>
      </c>
    </row>
    <row r="67" spans="1:13" ht="34.15" customHeight="1" x14ac:dyDescent="0.25">
      <c r="A67" s="3"/>
      <c r="B67" s="26" t="s">
        <v>71</v>
      </c>
      <c r="C67" s="55"/>
      <c r="D67" s="55"/>
      <c r="E67" s="20">
        <v>1181879</v>
      </c>
      <c r="F67" s="20">
        <v>70107</v>
      </c>
      <c r="G67" s="20">
        <f>E67+F67</f>
        <v>1251986</v>
      </c>
      <c r="H67" s="20">
        <f>H35</f>
        <v>1165233</v>
      </c>
      <c r="I67" s="20">
        <f>I35</f>
        <v>70107</v>
      </c>
      <c r="J67" s="20">
        <f>H67+I67</f>
        <v>1235340</v>
      </c>
      <c r="K67" s="20">
        <f t="shared" si="0"/>
        <v>-16646</v>
      </c>
      <c r="L67" s="20">
        <f>I67-F67</f>
        <v>0</v>
      </c>
      <c r="M67" s="20">
        <f>J67-G67</f>
        <v>-16646</v>
      </c>
    </row>
    <row r="68" spans="1:13" ht="34.15" customHeight="1" x14ac:dyDescent="0.25">
      <c r="A68" s="3"/>
      <c r="B68" s="26" t="s">
        <v>111</v>
      </c>
      <c r="C68" s="55"/>
      <c r="D68" s="55"/>
      <c r="E68" s="20">
        <v>33500</v>
      </c>
      <c r="F68" s="20" t="s">
        <v>52</v>
      </c>
      <c r="G68" s="20">
        <v>33500</v>
      </c>
      <c r="H68" s="20">
        <v>33500</v>
      </c>
      <c r="I68" s="20" t="s">
        <v>52</v>
      </c>
      <c r="J68" s="20">
        <f>H68</f>
        <v>33500</v>
      </c>
      <c r="K68" s="20">
        <f t="shared" si="0"/>
        <v>0</v>
      </c>
      <c r="L68" s="20" t="s">
        <v>52</v>
      </c>
      <c r="M68" s="20">
        <f>J68-G68</f>
        <v>0</v>
      </c>
    </row>
    <row r="69" spans="1:13" ht="60" customHeight="1" x14ac:dyDescent="0.25">
      <c r="A69" s="3"/>
      <c r="B69" s="26" t="s">
        <v>91</v>
      </c>
      <c r="C69" s="55"/>
      <c r="D69" s="55"/>
      <c r="E69" s="20">
        <v>108629</v>
      </c>
      <c r="F69" s="20" t="s">
        <v>52</v>
      </c>
      <c r="G69" s="20">
        <f>E69</f>
        <v>108629</v>
      </c>
      <c r="H69" s="20">
        <v>86200</v>
      </c>
      <c r="I69" s="20" t="s">
        <v>52</v>
      </c>
      <c r="J69" s="20">
        <f>H69</f>
        <v>86200</v>
      </c>
      <c r="K69" s="20">
        <f t="shared" si="0"/>
        <v>-22429</v>
      </c>
      <c r="L69" s="20" t="s">
        <v>52</v>
      </c>
      <c r="M69" s="20">
        <f>K69</f>
        <v>-22429</v>
      </c>
    </row>
    <row r="70" spans="1:13" ht="40.15" customHeight="1" x14ac:dyDescent="0.25">
      <c r="A70" s="3"/>
      <c r="B70" s="26" t="s">
        <v>90</v>
      </c>
      <c r="C70" s="56"/>
      <c r="D70" s="56"/>
      <c r="E70" s="20">
        <v>599340</v>
      </c>
      <c r="F70" s="20" t="s">
        <v>52</v>
      </c>
      <c r="G70" s="20">
        <f>E70</f>
        <v>599340</v>
      </c>
      <c r="H70" s="20">
        <f>H36</f>
        <v>797130</v>
      </c>
      <c r="I70" s="20" t="s">
        <v>52</v>
      </c>
      <c r="J70" s="20">
        <f>H70</f>
        <v>797130</v>
      </c>
      <c r="K70" s="20">
        <f t="shared" si="0"/>
        <v>197790</v>
      </c>
      <c r="L70" s="3"/>
      <c r="M70" s="3">
        <f>K70</f>
        <v>197790</v>
      </c>
    </row>
    <row r="71" spans="1:13" ht="162" customHeight="1" x14ac:dyDescent="0.25">
      <c r="A71" s="71" t="s">
        <v>114</v>
      </c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</row>
    <row r="72" spans="1:13" x14ac:dyDescent="0.25">
      <c r="A72" s="3">
        <v>2</v>
      </c>
      <c r="B72" s="13" t="s">
        <v>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ht="36" customHeight="1" x14ac:dyDescent="0.25">
      <c r="A73" s="19"/>
      <c r="B73" s="29" t="s">
        <v>73</v>
      </c>
      <c r="C73" s="30" t="s">
        <v>46</v>
      </c>
      <c r="D73" s="27" t="s">
        <v>55</v>
      </c>
      <c r="E73" s="3">
        <v>48</v>
      </c>
      <c r="F73" s="3" t="s">
        <v>52</v>
      </c>
      <c r="G73" s="3">
        <v>48</v>
      </c>
      <c r="H73" s="49">
        <v>99</v>
      </c>
      <c r="I73" s="3" t="s">
        <v>52</v>
      </c>
      <c r="J73" s="49">
        <v>99</v>
      </c>
      <c r="K73" s="3">
        <v>51</v>
      </c>
      <c r="L73" s="3" t="s">
        <v>52</v>
      </c>
      <c r="M73" s="3">
        <v>51</v>
      </c>
    </row>
    <row r="74" spans="1:13" ht="30.6" customHeight="1" x14ac:dyDescent="0.25">
      <c r="A74" s="19"/>
      <c r="B74" s="29" t="s">
        <v>92</v>
      </c>
      <c r="C74" s="30" t="s">
        <v>46</v>
      </c>
      <c r="D74" s="27" t="s">
        <v>93</v>
      </c>
      <c r="E74" s="3">
        <v>75</v>
      </c>
      <c r="F74" s="3" t="s">
        <v>52</v>
      </c>
      <c r="G74" s="3">
        <v>75</v>
      </c>
      <c r="H74" s="3">
        <v>34</v>
      </c>
      <c r="I74" s="3"/>
      <c r="J74" s="3">
        <v>34</v>
      </c>
      <c r="K74" s="3">
        <f>H74-E74</f>
        <v>-41</v>
      </c>
      <c r="L74" s="3" t="s">
        <v>52</v>
      </c>
      <c r="M74" s="3">
        <f>K74</f>
        <v>-41</v>
      </c>
    </row>
    <row r="75" spans="1:13" ht="29.45" customHeight="1" x14ac:dyDescent="0.25">
      <c r="A75" s="19"/>
      <c r="B75" s="29" t="s">
        <v>74</v>
      </c>
      <c r="C75" s="30" t="s">
        <v>57</v>
      </c>
      <c r="D75" s="27" t="s">
        <v>58</v>
      </c>
      <c r="E75" s="3">
        <v>3377</v>
      </c>
      <c r="F75" s="3" t="s">
        <v>52</v>
      </c>
      <c r="G75" s="3">
        <f>E75</f>
        <v>3377</v>
      </c>
      <c r="H75" s="3">
        <v>2214</v>
      </c>
      <c r="I75" s="3" t="s">
        <v>52</v>
      </c>
      <c r="J75" s="3">
        <f>H75</f>
        <v>2214</v>
      </c>
      <c r="K75" s="3">
        <v>-1950</v>
      </c>
      <c r="L75" s="3" t="s">
        <v>52</v>
      </c>
      <c r="M75" s="3">
        <v>-1950</v>
      </c>
    </row>
    <row r="76" spans="1:13" ht="36" customHeight="1" x14ac:dyDescent="0.25">
      <c r="A76" s="3"/>
      <c r="B76" s="28" t="s">
        <v>54</v>
      </c>
      <c r="C76" s="27" t="s">
        <v>46</v>
      </c>
      <c r="D76" s="27" t="s">
        <v>55</v>
      </c>
      <c r="E76" s="3">
        <v>42</v>
      </c>
      <c r="F76" s="3" t="s">
        <v>52</v>
      </c>
      <c r="G76" s="3">
        <v>42</v>
      </c>
      <c r="H76" s="3">
        <v>42</v>
      </c>
      <c r="I76" s="3" t="s">
        <v>52</v>
      </c>
      <c r="J76" s="3">
        <v>42</v>
      </c>
      <c r="K76" s="3" t="s">
        <v>52</v>
      </c>
      <c r="L76" s="3" t="s">
        <v>52</v>
      </c>
      <c r="M76" s="3" t="s">
        <v>52</v>
      </c>
    </row>
    <row r="77" spans="1:13" ht="31.15" customHeight="1" x14ac:dyDescent="0.25">
      <c r="A77" s="3"/>
      <c r="B77" s="26" t="s">
        <v>56</v>
      </c>
      <c r="C77" s="27" t="s">
        <v>57</v>
      </c>
      <c r="D77" s="27" t="s">
        <v>58</v>
      </c>
      <c r="E77" s="20">
        <v>10000</v>
      </c>
      <c r="F77" s="3" t="s">
        <v>52</v>
      </c>
      <c r="G77" s="20">
        <f>E77</f>
        <v>10000</v>
      </c>
      <c r="H77" s="20">
        <v>10000</v>
      </c>
      <c r="I77" s="3" t="s">
        <v>52</v>
      </c>
      <c r="J77" s="20">
        <v>10000</v>
      </c>
      <c r="K77" s="20">
        <f>H77-E77</f>
        <v>0</v>
      </c>
      <c r="L77" s="3" t="s">
        <v>52</v>
      </c>
      <c r="M77" s="20">
        <f>K77</f>
        <v>0</v>
      </c>
    </row>
    <row r="78" spans="1:13" ht="36" customHeight="1" x14ac:dyDescent="0.25">
      <c r="A78" s="3"/>
      <c r="B78" s="28" t="s">
        <v>94</v>
      </c>
      <c r="C78" s="27" t="s">
        <v>95</v>
      </c>
      <c r="D78" s="27" t="s">
        <v>96</v>
      </c>
      <c r="E78" s="20">
        <v>30000</v>
      </c>
      <c r="F78" s="3" t="s">
        <v>52</v>
      </c>
      <c r="G78" s="20">
        <v>30000</v>
      </c>
      <c r="H78" s="20">
        <v>11000</v>
      </c>
      <c r="I78" s="3" t="s">
        <v>52</v>
      </c>
      <c r="J78" s="20">
        <f>H78</f>
        <v>11000</v>
      </c>
      <c r="K78" s="20">
        <f>H78-E78</f>
        <v>-19000</v>
      </c>
      <c r="L78" s="3" t="s">
        <v>52</v>
      </c>
      <c r="M78" s="20">
        <f>K78</f>
        <v>-19000</v>
      </c>
    </row>
    <row r="79" spans="1:13" ht="36" customHeight="1" x14ac:dyDescent="0.25">
      <c r="A79" s="3"/>
      <c r="B79" s="28" t="s">
        <v>97</v>
      </c>
      <c r="C79" s="27" t="s">
        <v>46</v>
      </c>
      <c r="D79" s="27" t="s">
        <v>98</v>
      </c>
      <c r="E79" s="3">
        <v>2</v>
      </c>
      <c r="F79" s="3" t="s">
        <v>52</v>
      </c>
      <c r="G79" s="3">
        <v>2</v>
      </c>
      <c r="H79" s="3">
        <v>0</v>
      </c>
      <c r="I79" s="3" t="s">
        <v>52</v>
      </c>
      <c r="J79" s="3">
        <v>0</v>
      </c>
      <c r="K79" s="3">
        <f>H79-E79</f>
        <v>-2</v>
      </c>
      <c r="L79" s="3" t="s">
        <v>52</v>
      </c>
      <c r="M79" s="3">
        <v>-2</v>
      </c>
    </row>
    <row r="80" spans="1:13" ht="36" customHeight="1" x14ac:dyDescent="0.25">
      <c r="A80" s="3"/>
      <c r="B80" s="28" t="s">
        <v>99</v>
      </c>
      <c r="C80" s="27" t="s">
        <v>95</v>
      </c>
      <c r="D80" s="27" t="s">
        <v>60</v>
      </c>
      <c r="E80" s="3">
        <v>40</v>
      </c>
      <c r="F80" s="3" t="s">
        <v>52</v>
      </c>
      <c r="G80" s="3">
        <v>40</v>
      </c>
      <c r="H80" s="3">
        <v>0</v>
      </c>
      <c r="I80" s="3" t="s">
        <v>52</v>
      </c>
      <c r="J80" s="3">
        <v>0</v>
      </c>
      <c r="K80" s="3">
        <v>-40</v>
      </c>
      <c r="L80" s="3" t="s">
        <v>52</v>
      </c>
      <c r="M80" s="3">
        <f>K80</f>
        <v>-40</v>
      </c>
    </row>
    <row r="81" spans="1:13" ht="70.150000000000006" customHeight="1" x14ac:dyDescent="0.25">
      <c r="A81" s="3"/>
      <c r="B81" s="28" t="s">
        <v>100</v>
      </c>
      <c r="C81" s="27" t="s">
        <v>46</v>
      </c>
      <c r="D81" s="27" t="s">
        <v>101</v>
      </c>
      <c r="E81" s="3">
        <v>46</v>
      </c>
      <c r="F81" s="3" t="s">
        <v>52</v>
      </c>
      <c r="G81" s="3">
        <v>46</v>
      </c>
      <c r="H81" s="3">
        <v>46</v>
      </c>
      <c r="I81" s="3" t="s">
        <v>52</v>
      </c>
      <c r="J81" s="3">
        <f>H81</f>
        <v>46</v>
      </c>
      <c r="K81" s="3">
        <f>H81-E81</f>
        <v>0</v>
      </c>
      <c r="L81" s="3" t="s">
        <v>52</v>
      </c>
      <c r="M81" s="3">
        <f>K81</f>
        <v>0</v>
      </c>
    </row>
    <row r="83" spans="1:13" ht="150" customHeight="1" x14ac:dyDescent="0.25">
      <c r="A83" s="66" t="s">
        <v>117</v>
      </c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</row>
    <row r="84" spans="1:13" x14ac:dyDescent="0.25">
      <c r="A84" s="3">
        <v>3</v>
      </c>
      <c r="B84" s="3" t="s">
        <v>10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ht="36.6" customHeight="1" x14ac:dyDescent="0.25">
      <c r="A85" s="3"/>
      <c r="B85" s="26" t="s">
        <v>75</v>
      </c>
      <c r="C85" s="51" t="s">
        <v>59</v>
      </c>
      <c r="D85" s="51" t="s">
        <v>60</v>
      </c>
      <c r="E85" s="20">
        <v>1207</v>
      </c>
      <c r="F85" s="3" t="s">
        <v>52</v>
      </c>
      <c r="G85" s="20">
        <f>E85</f>
        <v>1207</v>
      </c>
      <c r="H85" s="20">
        <f>H66/H75</f>
        <v>1831.3685636856369</v>
      </c>
      <c r="I85" s="3" t="s">
        <v>52</v>
      </c>
      <c r="J85" s="20">
        <f>H85</f>
        <v>1831.3685636856369</v>
      </c>
      <c r="K85" s="20">
        <f>J85-G85</f>
        <v>624.3685636856369</v>
      </c>
      <c r="L85" s="3" t="s">
        <v>52</v>
      </c>
      <c r="M85" s="20">
        <f>K85</f>
        <v>624.3685636856369</v>
      </c>
    </row>
    <row r="86" spans="1:13" ht="81" hidden="1" customHeight="1" x14ac:dyDescent="0.25">
      <c r="A86" s="3"/>
      <c r="B86" s="26" t="s">
        <v>61</v>
      </c>
      <c r="C86" s="52"/>
      <c r="D86" s="52"/>
      <c r="E86" s="20" t="s">
        <v>52</v>
      </c>
      <c r="F86" s="20">
        <v>4659</v>
      </c>
      <c r="G86" s="20">
        <f>F86</f>
        <v>4659</v>
      </c>
      <c r="H86" s="20" t="s">
        <v>52</v>
      </c>
      <c r="I86" s="20">
        <f>F37/222.9</f>
        <v>0</v>
      </c>
      <c r="J86" s="20">
        <f>I86</f>
        <v>0</v>
      </c>
      <c r="K86" s="20" t="s">
        <v>52</v>
      </c>
      <c r="L86" s="20">
        <f>I86-F86</f>
        <v>-4659</v>
      </c>
      <c r="M86" s="20">
        <f>L86</f>
        <v>-4659</v>
      </c>
    </row>
    <row r="87" spans="1:13" ht="42.6" customHeight="1" x14ac:dyDescent="0.25">
      <c r="A87" s="13"/>
      <c r="B87" s="31" t="s">
        <v>62</v>
      </c>
      <c r="C87" s="52"/>
      <c r="D87" s="52"/>
      <c r="E87" s="23">
        <v>798</v>
      </c>
      <c r="F87" s="23" t="s">
        <v>52</v>
      </c>
      <c r="G87" s="23">
        <f>E87</f>
        <v>798</v>
      </c>
      <c r="H87" s="23">
        <f>H68/H76</f>
        <v>797.61904761904759</v>
      </c>
      <c r="I87" s="23" t="s">
        <v>52</v>
      </c>
      <c r="J87" s="23">
        <f>H87</f>
        <v>797.61904761904759</v>
      </c>
      <c r="K87" s="23" t="s">
        <v>52</v>
      </c>
      <c r="L87" s="23" t="s">
        <v>52</v>
      </c>
      <c r="M87" s="23" t="s">
        <v>52</v>
      </c>
    </row>
    <row r="88" spans="1:13" ht="42.6" customHeight="1" x14ac:dyDescent="0.25">
      <c r="A88" s="42"/>
      <c r="B88" s="32" t="s">
        <v>102</v>
      </c>
      <c r="C88" s="52"/>
      <c r="D88" s="52"/>
      <c r="E88" s="43">
        <v>7991</v>
      </c>
      <c r="F88" s="23" t="s">
        <v>52</v>
      </c>
      <c r="G88" s="43">
        <f>E88</f>
        <v>7991</v>
      </c>
      <c r="H88" s="43">
        <f>H36/H74</f>
        <v>23445</v>
      </c>
      <c r="I88" s="23" t="s">
        <v>52</v>
      </c>
      <c r="J88" s="43">
        <f>H88</f>
        <v>23445</v>
      </c>
      <c r="K88" s="43">
        <f>H88-E88</f>
        <v>15454</v>
      </c>
      <c r="L88" s="23" t="s">
        <v>52</v>
      </c>
      <c r="M88" s="43">
        <f>K88</f>
        <v>15454</v>
      </c>
    </row>
    <row r="89" spans="1:13" ht="61.15" customHeight="1" x14ac:dyDescent="0.25">
      <c r="A89" s="44"/>
      <c r="B89" s="38" t="s">
        <v>103</v>
      </c>
      <c r="C89" s="52"/>
      <c r="D89" s="52"/>
      <c r="E89" s="41">
        <v>95</v>
      </c>
      <c r="F89" s="23" t="s">
        <v>52</v>
      </c>
      <c r="G89" s="41">
        <f>E89</f>
        <v>95</v>
      </c>
      <c r="H89" s="41">
        <v>75</v>
      </c>
      <c r="I89" s="23" t="s">
        <v>52</v>
      </c>
      <c r="J89" s="41">
        <v>75</v>
      </c>
      <c r="K89" s="41">
        <f>H89-E89</f>
        <v>-20</v>
      </c>
      <c r="L89" s="23" t="s">
        <v>52</v>
      </c>
      <c r="M89" s="41">
        <f>K89</f>
        <v>-20</v>
      </c>
    </row>
    <row r="90" spans="1:13" ht="42.6" customHeight="1" x14ac:dyDescent="0.25">
      <c r="A90" s="44"/>
      <c r="B90" s="38" t="s">
        <v>104</v>
      </c>
      <c r="C90" s="53"/>
      <c r="D90" s="53"/>
      <c r="E90" s="41">
        <v>5900</v>
      </c>
      <c r="F90" s="23" t="s">
        <v>52</v>
      </c>
      <c r="G90" s="41">
        <f>E90</f>
        <v>5900</v>
      </c>
      <c r="H90" s="41">
        <v>0</v>
      </c>
      <c r="I90" s="47" t="s">
        <v>52</v>
      </c>
      <c r="J90" s="41">
        <v>0</v>
      </c>
      <c r="K90" s="41">
        <v>0</v>
      </c>
      <c r="L90" s="48" t="s">
        <v>52</v>
      </c>
      <c r="M90" s="41">
        <v>0</v>
      </c>
    </row>
    <row r="91" spans="1:13" ht="36.6" hidden="1" customHeight="1" x14ac:dyDescent="0.25">
      <c r="A91" s="37"/>
      <c r="B91" s="38" t="s">
        <v>76</v>
      </c>
      <c r="C91" s="39" t="s">
        <v>77</v>
      </c>
      <c r="D91" s="39" t="s">
        <v>60</v>
      </c>
      <c r="E91" s="40">
        <v>104955</v>
      </c>
      <c r="F91" s="41" t="s">
        <v>52</v>
      </c>
      <c r="G91" s="40">
        <v>104955</v>
      </c>
      <c r="H91" s="40">
        <v>104955</v>
      </c>
      <c r="I91" s="41" t="s">
        <v>52</v>
      </c>
      <c r="J91" s="40">
        <f>H91</f>
        <v>104955</v>
      </c>
      <c r="K91" s="40">
        <v>0</v>
      </c>
      <c r="L91" s="41" t="s">
        <v>52</v>
      </c>
      <c r="M91" s="40">
        <v>0</v>
      </c>
    </row>
    <row r="92" spans="1:13" ht="53.45" customHeight="1" x14ac:dyDescent="0.25">
      <c r="A92" s="72" t="s">
        <v>115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</row>
    <row r="93" spans="1:13" x14ac:dyDescent="0.25">
      <c r="A93" s="3">
        <v>4</v>
      </c>
      <c r="B93" s="3" t="s">
        <v>11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ht="45" customHeight="1" x14ac:dyDescent="0.25">
      <c r="A94" s="3"/>
      <c r="B94" s="26" t="s">
        <v>78</v>
      </c>
      <c r="C94" s="54" t="s">
        <v>63</v>
      </c>
      <c r="D94" s="54" t="s">
        <v>60</v>
      </c>
      <c r="E94" s="3">
        <v>120</v>
      </c>
      <c r="F94" s="3" t="s">
        <v>52</v>
      </c>
      <c r="G94" s="3">
        <v>120</v>
      </c>
      <c r="H94" s="50">
        <f>99/42%</f>
        <v>235.71428571428572</v>
      </c>
      <c r="I94" s="35" t="s">
        <v>52</v>
      </c>
      <c r="J94" s="36">
        <f>H94</f>
        <v>235.71428571428572</v>
      </c>
      <c r="K94" s="36">
        <f>H94-E94</f>
        <v>115.71428571428572</v>
      </c>
      <c r="L94" s="35" t="s">
        <v>52</v>
      </c>
      <c r="M94" s="36">
        <f>K94</f>
        <v>115.71428571428572</v>
      </c>
    </row>
    <row r="95" spans="1:13" ht="46.15" customHeight="1" x14ac:dyDescent="0.25">
      <c r="A95" s="3"/>
      <c r="B95" s="26" t="s">
        <v>79</v>
      </c>
      <c r="C95" s="55"/>
      <c r="D95" s="55"/>
      <c r="E95" s="3">
        <v>172</v>
      </c>
      <c r="F95" s="3" t="s">
        <v>52</v>
      </c>
      <c r="G95" s="3">
        <v>172</v>
      </c>
      <c r="H95" s="36">
        <f>2214/3910%</f>
        <v>56.624040920716112</v>
      </c>
      <c r="I95" s="35" t="s">
        <v>52</v>
      </c>
      <c r="J95" s="36">
        <f>H95</f>
        <v>56.624040920716112</v>
      </c>
      <c r="K95" s="36">
        <f>H95-E95</f>
        <v>-115.37595907928389</v>
      </c>
      <c r="L95" s="35" t="s">
        <v>52</v>
      </c>
      <c r="M95" s="36">
        <f>K95</f>
        <v>-115.37595907928389</v>
      </c>
    </row>
    <row r="96" spans="1:13" ht="46.15" customHeight="1" x14ac:dyDescent="0.25">
      <c r="A96" s="3"/>
      <c r="B96" s="26" t="s">
        <v>105</v>
      </c>
      <c r="C96" s="55"/>
      <c r="D96" s="55"/>
      <c r="E96" s="3">
        <v>108</v>
      </c>
      <c r="F96" s="3" t="s">
        <v>52</v>
      </c>
      <c r="G96" s="3">
        <v>108</v>
      </c>
      <c r="H96" s="36">
        <f>11000/50000%</f>
        <v>22</v>
      </c>
      <c r="I96" s="35" t="s">
        <v>52</v>
      </c>
      <c r="J96" s="36">
        <f>H96</f>
        <v>22</v>
      </c>
      <c r="K96" s="36">
        <f>H96-E96</f>
        <v>-86</v>
      </c>
      <c r="L96" s="35" t="s">
        <v>52</v>
      </c>
      <c r="M96" s="36">
        <f>K96</f>
        <v>-86</v>
      </c>
    </row>
    <row r="97" spans="1:13" ht="46.15" customHeight="1" x14ac:dyDescent="0.25">
      <c r="A97" s="3"/>
      <c r="B97" s="26" t="s">
        <v>106</v>
      </c>
      <c r="C97" s="55"/>
      <c r="D97" s="55"/>
      <c r="E97" s="3">
        <v>109</v>
      </c>
      <c r="F97" s="3" t="s">
        <v>52</v>
      </c>
      <c r="G97" s="3">
        <v>109</v>
      </c>
      <c r="H97" s="36">
        <v>0</v>
      </c>
      <c r="I97" s="35" t="s">
        <v>52</v>
      </c>
      <c r="J97" s="36">
        <f>H97</f>
        <v>0</v>
      </c>
      <c r="K97" s="36">
        <f>H97-E97</f>
        <v>-109</v>
      </c>
      <c r="L97" s="35" t="s">
        <v>52</v>
      </c>
      <c r="M97" s="36">
        <f>K97</f>
        <v>-109</v>
      </c>
    </row>
    <row r="98" spans="1:13" ht="46.15" customHeight="1" x14ac:dyDescent="0.25">
      <c r="A98" s="3"/>
      <c r="B98" s="26" t="s">
        <v>107</v>
      </c>
      <c r="C98" s="55"/>
      <c r="D98" s="55"/>
      <c r="E98" s="3">
        <v>130</v>
      </c>
      <c r="F98" s="3" t="s">
        <v>52</v>
      </c>
      <c r="G98" s="3">
        <v>130</v>
      </c>
      <c r="H98" s="36">
        <v>0</v>
      </c>
      <c r="I98" s="35" t="s">
        <v>52</v>
      </c>
      <c r="J98" s="36">
        <f>H98</f>
        <v>0</v>
      </c>
      <c r="K98" s="36">
        <f>H98-E98</f>
        <v>-130</v>
      </c>
      <c r="L98" s="35" t="s">
        <v>52</v>
      </c>
      <c r="M98" s="36">
        <f>K98</f>
        <v>-130</v>
      </c>
    </row>
    <row r="99" spans="1:13" ht="64.900000000000006" customHeight="1" x14ac:dyDescent="0.25">
      <c r="A99" s="3"/>
      <c r="B99" s="26" t="s">
        <v>108</v>
      </c>
      <c r="C99" s="56"/>
      <c r="D99" s="56"/>
      <c r="E99" s="3">
        <v>100</v>
      </c>
      <c r="F99" s="3" t="s">
        <v>52</v>
      </c>
      <c r="G99" s="3">
        <v>100</v>
      </c>
      <c r="H99" s="3" t="s">
        <v>52</v>
      </c>
      <c r="I99" s="3">
        <v>100</v>
      </c>
      <c r="J99" s="3">
        <v>100</v>
      </c>
      <c r="K99" s="3" t="s">
        <v>52</v>
      </c>
      <c r="L99" s="3" t="s">
        <v>52</v>
      </c>
      <c r="M99" s="3" t="s">
        <v>52</v>
      </c>
    </row>
    <row r="100" spans="1:13" hidden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 t="s">
        <v>52</v>
      </c>
      <c r="L100" s="3"/>
      <c r="M100" s="3"/>
    </row>
    <row r="101" spans="1:13" ht="90" customHeight="1" x14ac:dyDescent="0.25">
      <c r="A101" s="64" t="s">
        <v>116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</row>
    <row r="102" spans="1:13" ht="21.6" customHeight="1" x14ac:dyDescent="0.25">
      <c r="A102" s="66" t="s">
        <v>112</v>
      </c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</row>
    <row r="103" spans="1:13" hidden="1" x14ac:dyDescent="0.25">
      <c r="A103" s="2"/>
    </row>
    <row r="104" spans="1:13" ht="21" customHeight="1" x14ac:dyDescent="0.25">
      <c r="A104" s="67" t="s">
        <v>84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</row>
    <row r="105" spans="1:13" ht="31.9" customHeight="1" x14ac:dyDescent="0.25">
      <c r="A105" s="58" t="s">
        <v>109</v>
      </c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</row>
    <row r="106" spans="1:13" ht="19.5" customHeight="1" x14ac:dyDescent="0.25">
      <c r="A106" s="10" t="s">
        <v>43</v>
      </c>
      <c r="B106" s="10"/>
      <c r="C106" s="10"/>
      <c r="D106" s="10"/>
    </row>
    <row r="107" spans="1:13" ht="36" customHeight="1" x14ac:dyDescent="0.25">
      <c r="A107" s="58" t="s">
        <v>81</v>
      </c>
      <c r="B107" s="58"/>
      <c r="C107" s="58"/>
      <c r="D107" s="58"/>
      <c r="E107" s="58"/>
      <c r="G107" s="69"/>
      <c r="H107" s="69"/>
      <c r="J107" s="61" t="s">
        <v>82</v>
      </c>
      <c r="K107" s="61"/>
      <c r="L107" s="61"/>
    </row>
    <row r="108" spans="1:13" ht="15.6" hidden="1" customHeight="1" x14ac:dyDescent="0.25">
      <c r="A108" s="58"/>
      <c r="B108" s="58"/>
      <c r="C108" s="58"/>
      <c r="D108" s="58"/>
      <c r="E108" s="58"/>
      <c r="G108" s="59"/>
      <c r="H108" s="59"/>
      <c r="J108" s="59" t="s">
        <v>64</v>
      </c>
      <c r="K108" s="59"/>
      <c r="L108" s="59"/>
      <c r="M108" s="59"/>
    </row>
    <row r="109" spans="1:13" ht="15.6" hidden="1" customHeight="1" x14ac:dyDescent="0.25">
      <c r="A109" s="11"/>
      <c r="B109" s="11"/>
      <c r="C109" s="11"/>
      <c r="D109" s="11"/>
      <c r="E109" s="11"/>
      <c r="J109" s="57" t="s">
        <v>12</v>
      </c>
      <c r="K109" s="57"/>
      <c r="L109" s="57"/>
      <c r="M109" s="57"/>
    </row>
    <row r="110" spans="1:13" ht="39.6" customHeight="1" x14ac:dyDescent="0.25">
      <c r="A110" s="58" t="s">
        <v>80</v>
      </c>
      <c r="B110" s="58"/>
      <c r="C110" s="58"/>
      <c r="D110" s="58"/>
      <c r="E110" s="58"/>
      <c r="G110" s="59"/>
      <c r="H110" s="59"/>
      <c r="J110" s="65" t="s">
        <v>83</v>
      </c>
      <c r="K110" s="65"/>
      <c r="L110" s="65"/>
      <c r="M110" s="33"/>
    </row>
    <row r="111" spans="1:13" ht="15.6" hidden="1" customHeight="1" x14ac:dyDescent="0.25">
      <c r="A111" s="58"/>
      <c r="B111" s="58"/>
      <c r="C111" s="58"/>
      <c r="D111" s="58"/>
      <c r="E111" s="58"/>
      <c r="J111" s="60" t="s">
        <v>12</v>
      </c>
      <c r="K111" s="60"/>
      <c r="L111" s="60"/>
      <c r="M111" s="60"/>
    </row>
  </sheetData>
  <sheetProtection selectLockedCells="1" selectUnlockedCells="1"/>
  <mergeCells count="82">
    <mergeCell ref="J1:M4"/>
    <mergeCell ref="A5:M5"/>
    <mergeCell ref="A6:M6"/>
    <mergeCell ref="A7:A8"/>
    <mergeCell ref="E7:M7"/>
    <mergeCell ref="E8:M8"/>
    <mergeCell ref="A9:A10"/>
    <mergeCell ref="E9:M9"/>
    <mergeCell ref="E10:M10"/>
    <mergeCell ref="A11:A12"/>
    <mergeCell ref="E11:M11"/>
    <mergeCell ref="E12:M12"/>
    <mergeCell ref="A13:M13"/>
    <mergeCell ref="B15:M15"/>
    <mergeCell ref="B16:M16"/>
    <mergeCell ref="B17:M17"/>
    <mergeCell ref="A19:M20"/>
    <mergeCell ref="B23:M23"/>
    <mergeCell ref="B24:M24"/>
    <mergeCell ref="B25:M25"/>
    <mergeCell ref="A28:M28"/>
    <mergeCell ref="A30:A31"/>
    <mergeCell ref="B30:D31"/>
    <mergeCell ref="E30:G30"/>
    <mergeCell ref="H30:J30"/>
    <mergeCell ref="K30:M30"/>
    <mergeCell ref="R30:T30"/>
    <mergeCell ref="U30:W30"/>
    <mergeCell ref="X30:Z30"/>
    <mergeCell ref="B32:D32"/>
    <mergeCell ref="B35:D35"/>
    <mergeCell ref="B37:D37"/>
    <mergeCell ref="B33:D33"/>
    <mergeCell ref="B34:D34"/>
    <mergeCell ref="B36:D36"/>
    <mergeCell ref="B38:D38"/>
    <mergeCell ref="B39:D39"/>
    <mergeCell ref="A40:M40"/>
    <mergeCell ref="A42:M42"/>
    <mergeCell ref="A45:A46"/>
    <mergeCell ref="B45:D46"/>
    <mergeCell ref="E45:G45"/>
    <mergeCell ref="H45:J45"/>
    <mergeCell ref="K45:M45"/>
    <mergeCell ref="B41:M41"/>
    <mergeCell ref="B47:D47"/>
    <mergeCell ref="B49:D49"/>
    <mergeCell ref="A54:A55"/>
    <mergeCell ref="B54:B55"/>
    <mergeCell ref="C54:C55"/>
    <mergeCell ref="D54:D55"/>
    <mergeCell ref="B48:D48"/>
    <mergeCell ref="B50:D50"/>
    <mergeCell ref="E54:G54"/>
    <mergeCell ref="H54:J54"/>
    <mergeCell ref="K54:M54"/>
    <mergeCell ref="A71:M71"/>
    <mergeCell ref="A83:M83"/>
    <mergeCell ref="A92:M92"/>
    <mergeCell ref="C59:C65"/>
    <mergeCell ref="D59:D65"/>
    <mergeCell ref="C66:C70"/>
    <mergeCell ref="D66:D70"/>
    <mergeCell ref="A43:M43"/>
    <mergeCell ref="A101:M101"/>
    <mergeCell ref="J110:L110"/>
    <mergeCell ref="A102:M102"/>
    <mergeCell ref="A107:E108"/>
    <mergeCell ref="G108:H108"/>
    <mergeCell ref="J108:M108"/>
    <mergeCell ref="A104:M104"/>
    <mergeCell ref="G107:H107"/>
    <mergeCell ref="C85:C90"/>
    <mergeCell ref="D85:D90"/>
    <mergeCell ref="C94:C99"/>
    <mergeCell ref="D94:D99"/>
    <mergeCell ref="J109:M109"/>
    <mergeCell ref="A110:E111"/>
    <mergeCell ref="G110:H110"/>
    <mergeCell ref="J111:M111"/>
    <mergeCell ref="J107:L107"/>
    <mergeCell ref="A105:L105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5" manualBreakCount="5">
    <brk id="26" max="12" man="1"/>
    <brk id="47" max="12" man="1"/>
    <brk id="57" max="12" man="1"/>
    <brk id="82" max="12" man="1"/>
    <brk id="10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2020-01-31T09:25:47Z</cp:lastPrinted>
  <dcterms:created xsi:type="dcterms:W3CDTF">2020-01-21T10:10:14Z</dcterms:created>
  <dcterms:modified xsi:type="dcterms:W3CDTF">2021-02-19T09:36:45Z</dcterms:modified>
</cp:coreProperties>
</file>