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/>
  </bookViews>
  <sheets>
    <sheet name="01.01.2020" sheetId="3" r:id="rId1"/>
  </sheets>
  <definedNames>
    <definedName name="_xlnm.Print_Area" localSheetId="0">'01.01.2020'!$A$1:$M$115</definedName>
  </definedNames>
  <calcPr calcId="152511"/>
</workbook>
</file>

<file path=xl/calcChain.xml><?xml version="1.0" encoding="utf-8"?>
<calcChain xmlns="http://schemas.openxmlformats.org/spreadsheetml/2006/main">
  <c r="I34" i="3" l="1"/>
  <c r="I43" i="3"/>
  <c r="I59" i="3"/>
  <c r="M100" i="3"/>
  <c r="L100" i="3"/>
  <c r="K100" i="3"/>
  <c r="J100" i="3"/>
  <c r="L99" i="3"/>
  <c r="I99" i="3"/>
  <c r="K97" i="3"/>
  <c r="H97" i="3"/>
  <c r="J90" i="3"/>
  <c r="H90" i="3"/>
  <c r="J89" i="3"/>
  <c r="L89" i="3"/>
  <c r="K89" i="3"/>
  <c r="K88" i="3"/>
  <c r="H88" i="3"/>
  <c r="H89" i="3"/>
  <c r="I69" i="3"/>
  <c r="J69" i="3"/>
  <c r="M69" i="3"/>
  <c r="H69" i="3"/>
  <c r="J57" i="3"/>
  <c r="M57" i="3"/>
  <c r="M59" i="3"/>
  <c r="M80" i="3"/>
  <c r="K80" i="3"/>
  <c r="J80" i="3"/>
  <c r="J81" i="3"/>
  <c r="J82" i="3"/>
  <c r="I82" i="3"/>
  <c r="H82" i="3"/>
  <c r="J73" i="3"/>
  <c r="I73" i="3"/>
  <c r="H73" i="3"/>
  <c r="H72" i="3"/>
  <c r="K71" i="3"/>
  <c r="H71" i="3"/>
  <c r="J72" i="3"/>
  <c r="J71" i="3"/>
  <c r="M70" i="3"/>
  <c r="L70" i="3"/>
  <c r="K70" i="3"/>
  <c r="J70" i="3"/>
  <c r="I70" i="3"/>
  <c r="H70" i="3"/>
  <c r="K69" i="3"/>
  <c r="M58" i="3"/>
  <c r="L58" i="3"/>
  <c r="K58" i="3"/>
  <c r="L57" i="3"/>
  <c r="L59" i="3"/>
  <c r="K57" i="3"/>
  <c r="H59" i="3"/>
  <c r="H57" i="3"/>
  <c r="J58" i="3"/>
  <c r="I58" i="3"/>
  <c r="H58" i="3"/>
  <c r="K43" i="3"/>
  <c r="M42" i="3"/>
  <c r="M39" i="3"/>
  <c r="M40" i="3"/>
  <c r="M41" i="3"/>
  <c r="L42" i="3"/>
  <c r="L39" i="3"/>
  <c r="L40" i="3"/>
  <c r="L41" i="3"/>
  <c r="M38" i="3"/>
  <c r="L38" i="3"/>
  <c r="M36" i="3"/>
  <c r="L36" i="3"/>
  <c r="M35" i="3"/>
  <c r="L35" i="3"/>
  <c r="J42" i="3"/>
  <c r="J38" i="3"/>
  <c r="J40" i="3"/>
  <c r="J41" i="3"/>
  <c r="J36" i="3"/>
  <c r="J35" i="3"/>
  <c r="G43" i="3"/>
  <c r="H43" i="3"/>
  <c r="H37" i="3"/>
  <c r="L37" i="3"/>
  <c r="K37" i="3"/>
  <c r="I37" i="3"/>
  <c r="J37" i="3"/>
  <c r="M37" i="3"/>
  <c r="G88" i="3"/>
  <c r="G82" i="3"/>
  <c r="G81" i="3"/>
  <c r="G80" i="3"/>
  <c r="G73" i="3"/>
  <c r="G72" i="3"/>
  <c r="G71" i="3"/>
  <c r="G70" i="3"/>
  <c r="G69" i="3"/>
  <c r="G58" i="3"/>
  <c r="G57" i="3"/>
  <c r="G42" i="3"/>
  <c r="G41" i="3"/>
  <c r="G40" i="3"/>
  <c r="G39" i="3"/>
  <c r="G38" i="3"/>
  <c r="G37" i="3"/>
  <c r="G36" i="3"/>
  <c r="G35" i="3"/>
  <c r="G74" i="3"/>
  <c r="F59" i="3"/>
  <c r="G59" i="3"/>
  <c r="E59" i="3"/>
  <c r="K59" i="3"/>
  <c r="L69" i="3"/>
  <c r="I88" i="3"/>
  <c r="L88" i="3"/>
  <c r="J59" i="3"/>
  <c r="J88" i="3"/>
  <c r="M88" i="3"/>
  <c r="J34" i="3"/>
  <c r="L34" i="3"/>
  <c r="L43" i="3"/>
  <c r="M34" i="3"/>
  <c r="M43" i="3"/>
  <c r="J43" i="3"/>
</calcChain>
</file>

<file path=xl/sharedStrings.xml><?xml version="1.0" encoding="utf-8"?>
<sst xmlns="http://schemas.openxmlformats.org/spreadsheetml/2006/main" count="166" uniqueCount="112">
  <si>
    <t>1.</t>
  </si>
  <si>
    <t>2.</t>
  </si>
  <si>
    <t>3.</t>
  </si>
  <si>
    <t>(КФКВК)</t>
  </si>
  <si>
    <t>N з/п</t>
  </si>
  <si>
    <t>Завдання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</si>
  <si>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</si>
  <si>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</si>
  <si>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</si>
  <si>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</si>
  <si>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</si>
  <si>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</si>
  <si>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</si>
  <si>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</si>
  <si>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</si>
  <si>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</si>
  <si>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</si>
  <si>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</si>
  <si>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</si>
  <si>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</si>
  <si>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</si>
  <si>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</si>
  <si>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</si>
  <si>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</si>
  <si>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</si>
  <si>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</si>
  <si>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</si>
  <si>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</si>
  <si>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</si>
  <si>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</si>
  <si>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</si>
  <si>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</si>
  <si>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</si>
  <si>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</si>
  <si>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</si>
  <si>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</si>
  <si>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</si>
  <si>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</si>
  <si>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</si>
  <si>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 xml:space="preserve">Управління молоді та спорту Хмельницької міської ради </t>
  </si>
  <si>
    <t>0810</t>
  </si>
  <si>
    <t>Утримання та навчально-тренувальна робота комунальних дитячо-юнацьких спортивних шкіл</t>
  </si>
  <si>
    <t>5. Мета бюджетної програми:</t>
  </si>
  <si>
    <t>Підготовка спортивного резерву та підвищення рівня фізичної підготовленості дітей дитячо-юнацькими  спортивними школами</t>
  </si>
  <si>
    <t>грн.</t>
  </si>
  <si>
    <t>УСЬОГО</t>
  </si>
  <si>
    <t>Створення належних умов для функціонування ДЮСШ</t>
  </si>
  <si>
    <t>загальний фонд*</t>
  </si>
  <si>
    <t>спеціальний фонд**</t>
  </si>
  <si>
    <t>обсяг витрат на утримання комунальних дитячо-юнацьких спортивних шкіл</t>
  </si>
  <si>
    <t>грн</t>
  </si>
  <si>
    <t>кошториси</t>
  </si>
  <si>
    <t>кількість штатних працівників комунальної дитячо-юнацької спортивної школи</t>
  </si>
  <si>
    <t>ставок</t>
  </si>
  <si>
    <t>штатний розпис</t>
  </si>
  <si>
    <t>у т.ч.: тренерів-викладаів</t>
  </si>
  <si>
    <t>тарифікація</t>
  </si>
  <si>
    <t>обсяг витрат на придбання спортивного інвентарю</t>
  </si>
  <si>
    <t>осіб</t>
  </si>
  <si>
    <t>кількість учнів комунальних дитячо-юнацьких спортивних шкіл в т.ч.:</t>
  </si>
  <si>
    <t xml:space="preserve">кількість учнів, що взяли участь у регіональних спортивних змаганнях </t>
  </si>
  <si>
    <t>журнал обліку змагань</t>
  </si>
  <si>
    <t>кількість придбаного малоцінного спортивного обладнання та інвентарю для комунальної дитячо-юнацької спортивної школи</t>
  </si>
  <si>
    <t>одиниць</t>
  </si>
  <si>
    <t>розрахунки до кошторису</t>
  </si>
  <si>
    <t>середні витрати на утримання одного учня комунальної дитячо-юнацької спортивної школи</t>
  </si>
  <si>
    <t>розрахунок</t>
  </si>
  <si>
    <t>сереньомісячна заробітна плата працівника дитячо-юнацької спортивної школи, видатки на утримання якої здійснюються з бюджету</t>
  </si>
  <si>
    <t>середня вартість одиниці придбаного малоцінного спортивного обладнання та інвентарю для комунальної дитячо-юнацької спортивної школи</t>
  </si>
  <si>
    <t>%</t>
  </si>
  <si>
    <t>динаміка зростання власних коштів до показника попереднього року</t>
  </si>
  <si>
    <t>відсоток захищених статей видатків в структурі загальних обсягів видатків</t>
  </si>
  <si>
    <r>
      <t xml:space="preserve">** </t>
    </r>
    <r>
      <rPr>
        <b/>
        <sz val="12"/>
        <color indexed="8"/>
        <rFont val="Times New Roman"/>
        <family val="1"/>
        <charset val="204"/>
      </rPr>
      <t>по сереньомісячній заробітній платі працівників дитячо-юнацької спортивної школи</t>
    </r>
    <r>
      <rPr>
        <sz val="12"/>
        <color indexed="8"/>
        <rFont val="Times New Roman"/>
        <family val="1"/>
        <charset val="204"/>
      </rPr>
      <t>, видатки на утримання якої здійснюються з бюджету виникли розбіжності  між фактичними та затвердженими результативними показниками в сумі  615 грн., у зв</t>
    </r>
    <r>
      <rPr>
        <sz val="12"/>
        <color indexed="8"/>
        <rFont val="Calibri"/>
        <family val="2"/>
        <charset val="204"/>
      </rPr>
      <t>’</t>
    </r>
    <r>
      <rPr>
        <sz val="12"/>
        <color indexed="8"/>
        <rFont val="Times New Roman"/>
        <family val="1"/>
        <charset val="204"/>
      </rPr>
      <t>язку із наявністю вакансій в кількості    7,75 ст.</t>
    </r>
  </si>
  <si>
    <r>
      <t xml:space="preserve">* по  кількості підготовлених у комунальних ДЮСШ спортсменів-розрядників в порівняні з минулим роком   </t>
    </r>
    <r>
      <rPr>
        <sz val="12"/>
        <color indexed="8"/>
        <rFont val="Times New Roman"/>
        <family val="1"/>
        <charset val="204"/>
      </rPr>
      <t>зменшилась  на 134 особи у зв</t>
    </r>
    <r>
      <rPr>
        <sz val="12"/>
        <color indexed="8"/>
        <rFont val="Calibri"/>
        <family val="2"/>
        <charset val="204"/>
      </rPr>
      <t>’</t>
    </r>
    <r>
      <rPr>
        <sz val="12"/>
        <color indexed="8"/>
        <rFont val="Times New Roman"/>
        <family val="1"/>
        <charset val="204"/>
      </rPr>
      <t>язку із тим, що учні які виконували нормативи мали вже цей розряд у минулому році, тому не було потреби підтверджувати результат у 2019 році.</t>
    </r>
  </si>
  <si>
    <r>
      <t xml:space="preserve">**по  динаміці зростання власних коштів до показника попереднього року: </t>
    </r>
    <r>
      <rPr>
        <sz val="12"/>
        <color indexed="8"/>
        <rFont val="Times New Roman"/>
        <family val="1"/>
        <charset val="204"/>
      </rPr>
      <t>надходження збільшилось за рахунок  збільшення орендної плати орендарями нежитлових приміщень; надання послуг з користування 2-х міні-майданчики та спортивним залом по вул.Спортивній,17.</t>
    </r>
  </si>
  <si>
    <t xml:space="preserve"> 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</si>
  <si>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</si>
  <si>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кількість комунальних дитячо-юнацьких спортивних шкіл</t>
  </si>
  <si>
    <t>од.</t>
  </si>
  <si>
    <t>зведення планів по мережі, штатах</t>
  </si>
  <si>
    <t>зведені кошториси</t>
  </si>
  <si>
    <t xml:space="preserve">динаміка кількості підготовлених у комунальних ДЮСШ майстрів спорту України/кандидатів у майстри спорту україни; спортсменів-розрядників в порівняні з минулим роком </t>
  </si>
  <si>
    <t xml:space="preserve">динаміка кількості учнів комунальної дитячо-юнацької спортивної школи, які здобули призові місця в регіональних спортивних змаганнях в порівняні з минулим роком </t>
  </si>
  <si>
    <t>Олена ШКЛЯРЕВСЬКА</t>
  </si>
  <si>
    <t>Завідувач фінансовим сектором</t>
  </si>
  <si>
    <t>Комплексна Програма реалізації молодіжної політики та розвитку фізичної культури і спорту у м.Хмельницькому на 2017-2021 рр.</t>
  </si>
  <si>
    <t>Програма бюджетування за участі громадськості (Бюджет участі) міста Хмельницького (із змінами і доповненнями)</t>
  </si>
  <si>
    <t>Усього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</si>
  <si>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</t>
  </si>
  <si>
    <r>
      <t>*** по середній вартості одиниці придбаного малоцінного спортивного обладнання та інвентарю для комунальної дитячо-юнацької спортивної школи  в</t>
    </r>
    <r>
      <rPr>
        <sz val="11"/>
        <color indexed="8"/>
        <rFont val="Times New Roman"/>
        <family val="1"/>
        <charset val="204"/>
      </rPr>
      <t>иникли розбіжності  між фактичними та затвердженими результативними показниками в сумі - 875 грн. у звязку із зміною цінової політики.</t>
    </r>
  </si>
  <si>
    <t>про виконання паспорта бюджетної програми місцевого бюджету на 2021 рік</t>
  </si>
  <si>
    <t>10.    Бюджетна програма 1115031 "Утримання та навчально-тренувальна робота комунальних дитячо-юнацьких спортивних шкіл" виконана за 2021 рік.</t>
  </si>
  <si>
    <t>47 096  912</t>
  </si>
  <si>
    <t xml:space="preserve">Виготовлення проектно-кошторисної документації  "Капітального ремонту даху спортивного комплексу по вул. Спортивній, 16, м. Хмельницький" </t>
  </si>
  <si>
    <t xml:space="preserve">Виготовлення проектно-кошторисної документації на об’єкт: «Реконструкція системи освітлення футбольного поля на території СК «Поділля» ДЮСШ №1 по вул. Проскурівській, 81 в м. Хмельницькому". </t>
  </si>
  <si>
    <t xml:space="preserve"> Коригування робочого проєкту " Реконструкція котельні під спортивні приміщення на СК "Поділля" по вул. Проскурівській, 81"</t>
  </si>
  <si>
    <t>Виготовлення ПКД "Реконструкція футбольного поля під штучним покриттям по вул. Спортивній, 17</t>
  </si>
  <si>
    <t xml:space="preserve">Реконструкція футбольного поля під штучним покриттям Хмельницької дитячо-юнацької спортивної школи №1 по вул. Спортивній, 17 в м. Хмельницькому </t>
  </si>
  <si>
    <t xml:space="preserve">Реконструкція системи газопостачання «Технічне переоснащення існуючих газових мереж з зміною ВОГ теплогенераторної ДЮСШ №1 по вул. Спортивна, 17 в м.Хмельницький» </t>
  </si>
  <si>
    <t>Реконструкція котельні під спортивні приміщення на СК "Поділля"  ДЮСШ №1 по вул. Проскурівській, 81 в м.Хмельницькому</t>
  </si>
  <si>
    <t>Програма бюджетування за участі громадськості (Бюджет участі) міста Хмельницького на 2020-2022 роки</t>
  </si>
  <si>
    <t>обсяг витрат на реалізацію громадських проектів</t>
  </si>
  <si>
    <t>кількість переможців громадських проектів</t>
  </si>
  <si>
    <t>зведений кошторис</t>
  </si>
  <si>
    <r>
  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по загальному фонду на суму - -225 120 грн:                                                                                                                                                                                                                                                                ДЮСШ №1 в сумі - -12 368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грн</t>
    </r>
    <r>
      <rPr>
        <sz val="10"/>
        <color indexed="8"/>
        <rFont val="Times New Roman"/>
        <family val="1"/>
        <charset val="204"/>
      </rPr>
      <t xml:space="preserve">, в т.ч.: оплата праці - 36 грн (економія за рахунок лікарняних листів); нарахування на оплату праці - 4136 грн (економія за рахунок нарахувань на ФОП особам з інвалідністю, відпусток без збереження); КЕКВ 2210 - 57 грн економія за рахунок зміни цінової політики на придбання ТМЦ;  КЕКВ 2240 - 337 грн економія витрат за рахунок зміни цінової політики на надання послуг; КЕКВ 2250 - 2 335 грн економія витрат на відрядження тренерів-викладачів (відсутність участі у спортивних заходах, у зв"язку із карантинними заходами, спричиненими коронавірусом SARS-CoV-2); КЕКВ 2272 - 2885 грн економія виникла за рахунок споживання холодної води та стоків (зменшення спортивних заходів, по’вязаних із  карантинними заходами  спричиненими коронавірусом SARS-CoV-2); КЕКВ 2273 - 696 грн економія виникла за рахунок споживання електричної енергії (зменшення спортивних заходів, пов’язаних із  карантинними заходами  спричиненими коронавірусом SARS-CoV-2);  КЕКВ 2274 - 1876 грн економія виникла за рахунок споживання природного газу (зменшення спортивних заходів, пов’язаних із  карантинними заходами  спричиненими коронавірусом SARS-CoV-2); КЕКВ 2282 - 10 грн економія у зв’язку із зміною цінової політики.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ДЮСШ №2 на суму -  -73 771 грн, </t>
    </r>
    <r>
      <rPr>
        <sz val="10"/>
        <color indexed="8"/>
        <rFont val="Times New Roman"/>
        <family val="1"/>
        <charset val="204"/>
      </rPr>
      <t xml:space="preserve">в т.ч.: оплата праці - 18 859 грн; КЕКВ 2210 - 4 097 грн; КЕКВ 2220 - 2 713 грн; КЕКВ 2240 - 15 841 грн; КЕКВ 2250 - 4 256 грн; КЕКВ 2270 - 23 771 грн; КЕКВ 2282 - 3 233 грн  у зв'язку із проведенням реорганізації установи (передачею з балансу Хмельницької ДЮСШ №2 на баланс Хмельницької ДЮСШ №3 майна та матеріальних цінностей, а також звільненням у жовтні - листопаді 2021 року працівників по переводу до Хмельницької ДЮСШ №3).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№3 на суму - -66 203 грн</t>
    </r>
    <r>
      <rPr>
        <sz val="10"/>
        <color indexed="8"/>
        <rFont val="Times New Roman"/>
        <family val="1"/>
        <charset val="204"/>
      </rPr>
      <t xml:space="preserve">, в т.ч.: КЕКВ 2250 - 298 грн ( економія коштів на проїзд),  КЕКВ 2210 - 24 378 грн (зменшена вартість придбаного інвентарю, виділеного на спортивні заходи), КЕКВ 2240 - 67 грн (економія по послугам зв'язку), КЕКВ 2274 - 26 391 грн ( економія коштів по використанню газу);  КЕКВ 2271 - 13 565 грн (економія коштів по теплу), КЕКВ 2282 - 1505,00 грн ( економія коштів в зв"язку із зміною цінової політики).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№4 на суму - -72 779 грн</t>
    </r>
    <r>
      <rPr>
        <sz val="10"/>
        <color indexed="8"/>
        <rFont val="Times New Roman"/>
        <family val="1"/>
        <charset val="204"/>
      </rPr>
      <t xml:space="preserve">, в т.ч.:оплата праці - 374 грн (економія за рахунок лікарняних листів); КЕКВ 2210 - 4 грн економія за рахунок зміни цінової політики на придбання ТМЦ;  КЕКВ 2240- 40 грн економія витрат за рахунок зміни цінової політики на надання послуг; КЕКВ 2250 - 228 грн економія витрат на відрядження тренерів-викладачів (відсутність участі у спортивних заходах,  у звязку  із  карантинними  заходами, спричиненими коронавірусом SARS-CoV-2); КЕКВ 2272 - 948 грн економія виникла за рахунок споживання холодної води та стоків (зменшення спортивних заходів пов"язаних із  карантинними заходами, спричиненими коронавірусом SARS-CoV-2) ; КЕКВ 2274 - 64 753 грн  за рахунок економії споживання природного газу (зменшення спортивних заходів, пов’язаних із  карантинними заходами  спричиненими коронавірусом SARS-CoV-2); КЕКВ 2275 -154 грн; КЕКВ 2282 - 3 380 грн; КЕКВ 2730 - 210 грн економія коштів у зв’язку із зміною цінової політики; КЕКВ 2800 - 2 688 грн  економія коштів у зв’язку із зменшенням суми судового збору.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/>
    </r>
  </si>
  <si>
    <r>
      <t xml:space="preserve">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по загальному фонду на суму - -225 120 грн: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№1 в сумі - -12 368 грн</t>
    </r>
    <r>
      <rPr>
        <sz val="10"/>
        <color indexed="8"/>
        <rFont val="Times New Roman"/>
        <family val="1"/>
        <charset val="204"/>
      </rPr>
      <t xml:space="preserve">, в т.ч.: оплата праці - 36 грн (економія за рахунок лікарняних листів); нарахування на оплату праці - 4136 грн (економія за рахунок нарахувань на ФОП особам з інвалідністю, відпусток без збереження); КЕКВ 2210 - 57 грн економія за рахунок зміни цінової політики на придбання ТМЦ;  КЕКВ 2240 - 337 грн економія витрат за рахунок зміни цінової політики на надання послуг; КЕКВ 2250 - 2 335 грн економія витрат на відрядження тренерів-викладачів (відсутність участі у спортивних заходах, у зв"язку із карантинними заходами, спричиненими коронавірусом SARS-CoV-2); КЕКВ 2272 - 2885 грн економія виникла за рахунок споживання холодної води та стоків (зменшення спортивних заходів, по’вязаних із  карантинними заходами  спричиненими коронавірусом SARS-CoV-2); КЕКВ 2273 - 696 грн економія виникла за рахунок споживання електричної енергії (зменшення спортивних заходів, пов’язаних із  карантинними заходами  спричиненими коронавірусом SARS-CoV-2);  КЕКВ 2274 - 1876 грн економія виникла за рахунок споживання природного газу (зменшення спортивних заходів, пов’язаних із  карантинними заходами  спричиненими коронавірусом SARS-CoV-2); КЕКВ 2282 - 10 грн економія у зв’язку із зміною цінової політики.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№2 на суму -  -73 771 грн</t>
    </r>
    <r>
      <rPr>
        <sz val="10"/>
        <color indexed="8"/>
        <rFont val="Times New Roman"/>
        <family val="1"/>
        <charset val="204"/>
      </rPr>
      <t xml:space="preserve">, в т.ч.: оплата праці - 18 859 грн; КЕКВ 2210 - 4 097 грн; КЕКВ 2220 - 2 713 грн; КЕКВ 2240 - 15 841 грн; КЕКВ 2250 - 4 256 грн; КЕКВ 2270 - 23 771 грн; КЕКВ 2282 - 3 233 грн  у зв'язку із проведенням реорганізації установи (передачею з балансу Хмельницької ДЮСШ №2 на баланс Хмельницької ДЮСШ №3 майна та матеріальних цінностей, а також звільненням у жовтні - листопаді 2021 року працівників по переводу до Хмельницької ДЮСШ №3).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№3 на суму - -66 203 грн</t>
    </r>
    <r>
      <rPr>
        <sz val="10"/>
        <color indexed="8"/>
        <rFont val="Times New Roman"/>
        <family val="1"/>
        <charset val="204"/>
      </rPr>
      <t xml:space="preserve">, в т.ч.: КЕКВ 2250 - 298 грн ( економія коштів на проїзд),  КЕКВ 2210 - 24 378 грн (зменшена вартість придбаного інвентарю, виділеного на спортивні заходи), КЕКВ 2240 - 67 грн (економія по послугам зв'язку), КЕКВ 2274 - 26 391 грн ( економія коштів по використанню газу);  КЕКВ 2271 - 13 565 грн (економія коштів по теплу), КЕКВ 2282 - 1505,00 грн ( економія коштів в зв"язку із зміною цінової політики).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№4 на суму - -72 779 грн</t>
    </r>
    <r>
      <rPr>
        <sz val="10"/>
        <color indexed="8"/>
        <rFont val="Times New Roman"/>
        <family val="1"/>
        <charset val="204"/>
      </rPr>
      <t xml:space="preserve">, в т.ч.:оплата праці - 374 грн (економія за рахунок лікарняних листів); КЕКВ 2210 - 4 грн економія за рахунок зміни цінової політики на придбання ТМЦ;  КЕКВ 2240- 40 грн економія витрат за рахунок зміни цінової політики на надання послуг; КЕКВ 2250 - 228 грн економія витрат на відрядження тренерів-викладачів (відсутність участі у спортивних заходах,  у звязку  із  карантинними  заходами, спричиненими коронавірусом SARS-CoV-2); КЕКВ 2272 - 948 грн економія виникла за рахунок споживання холодної води та стоків (зменшення спортивних заходів пов"язаних із  карантинними заходами, спричиненими коронавірусом SARS-CoV-2) ; КЕКВ 2274 - 64 753 грн  за рахунок економії споживання природного газу (зменшення спортивних заходів, пов’язаних із  карантинними заходами  спричиненими коронавірусом SARS-CoV-2); КЕКВ 2275 -154 грн; КЕКВ 2282 - 3 380 грн; КЕКВ 2730 - 210 грн економія коштів у зв’язку із зміною цінової політики; КЕКВ 2800 - 2 688 грн  економія коштів у зв’язку із зменшенням суми судового збору.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</si>
  <si>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r>
      <t>по середнім  витратам на утримання одного учня комунальної дитячо-юнацької спортивної школи</t>
    </r>
    <r>
      <rPr>
        <sz val="11"/>
        <color indexed="8"/>
        <rFont val="Times New Roman"/>
        <family val="1"/>
        <charset val="204"/>
      </rPr>
      <t xml:space="preserve"> виникли розбіжності  між фактичними та затвердженими результативними показниками в сумі 406 грн, у звязку із збільшенням кількості учнів та зменшенням витрат (касових) по загальному фонду бюджету.</t>
    </r>
  </si>
  <si>
    <t xml:space="preserve">Заступник начальника управління </t>
  </si>
  <si>
    <t>Олена МАНДЗІЙ</t>
  </si>
  <si>
    <r>
      <rPr>
        <b/>
        <sz val="10"/>
        <color indexed="8"/>
        <rFont val="Times New Roman"/>
        <family val="1"/>
        <charset val="204"/>
      </rPr>
      <t>Відхилення по спеціальному фонду всього -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rFont val="Times New Roman"/>
        <family val="1"/>
        <charset val="204"/>
      </rPr>
      <t>+ 1 043 658 грн</t>
    </r>
    <r>
      <rPr>
        <sz val="10"/>
        <color indexed="8"/>
        <rFont val="Times New Roman"/>
        <family val="1"/>
        <charset val="204"/>
      </rPr>
      <t xml:space="preserve">, в т.ч.: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ДЮСШ №1 </t>
    </r>
    <r>
      <rPr>
        <sz val="10"/>
        <color indexed="8"/>
        <rFont val="Times New Roman"/>
        <family val="1"/>
        <charset val="204"/>
      </rPr>
      <t xml:space="preserve">- відхилення </t>
    </r>
    <r>
      <rPr>
        <b/>
        <sz val="10"/>
        <color indexed="8"/>
        <rFont val="Times New Roman"/>
        <family val="1"/>
        <charset val="204"/>
      </rPr>
      <t>в сумі - +476 092 грн,</t>
    </r>
    <r>
      <rPr>
        <sz val="10"/>
        <color indexed="8"/>
        <rFont val="Times New Roman"/>
        <family val="1"/>
        <charset val="204"/>
      </rPr>
      <t xml:space="preserve"> за рахунок внесення змін у кошторисні призначення в сторону збільшення, та наявністю залишку грошових коштів на операційному рахунку спеціального фонду установи станом на 01.01.2021 р. в сумі 144704,93 грн.  Відхилення по спеціальному фонду (Бюджет розвитку) виникли між касовими видатками та затвердженими у паспорті бюджетної програми в сумі - 319 грн в т.ч.: КЕКВ 3110 - 135 грн - економія виникла у зв’язку із зміною цінової політики (придбано пересувну платформу П-ІІІ для верхніх телекамер за воротами на СК "Поділля"; 4-и контейнери збірно-розбірного типу; система командна POLAR TEAM PRO 1комплект; газонокосарку 1шт; та реалізовано громадський проєкт-переможець: Мультифункціональний coworking-простір  для проведення розважальних, спортивних,молодіжних заходів: придбано  акустичну систему JBL PartyBox 310 1шт., проектор XGIMi H2 1 шт, ноутбук 1шт., шатро розкладний 1 шт., шатро-навіс одномачтовий  1шт; по КЕКВ 3142 відхилення в сумі - 184 грн (зміна цінової політики по об’єкту: Реконструкція системи газопостачання "Технічне переоснащення існуючих газових мереж з зміною ВОГ теплогенераторної  ДЮСШ №1 по вул.Спортивній,17 в м.Хмельницькому- -84 грн; виготовлення проєктно-кошторисної документації  по "Реконструкції системи освітлення футбольного поля на території СК "Поділля" ДЮСШ № 1 по вул.Проскурівській,81 в м. Хмельницькому"-100 грн).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ДЮСШ №2 - </t>
    </r>
    <r>
      <rPr>
        <sz val="10"/>
        <color indexed="8"/>
        <rFont val="Times New Roman"/>
        <family val="1"/>
        <charset val="204"/>
      </rPr>
      <t>відхилення</t>
    </r>
    <r>
      <rPr>
        <b/>
        <sz val="10"/>
        <color indexed="8"/>
        <rFont val="Times New Roman"/>
        <family val="1"/>
        <charset val="204"/>
      </rPr>
      <t xml:space="preserve"> в сумі - -45 459 грн</t>
    </r>
    <r>
      <rPr>
        <sz val="10"/>
        <color indexed="8"/>
        <rFont val="Times New Roman"/>
        <family val="1"/>
        <charset val="204"/>
      </rPr>
      <t xml:space="preserve"> по спеціальному фонду за рахунок передачі приміщень які перебувають в оренді(по вул. Проскурівська,66 (3-и приміщення) та по вул. Городня, 2/2В (2-а приміщення) на баланс Хмельницької ДЮСШ №3.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ДЮСШ №3 -</t>
    </r>
    <r>
      <rPr>
        <sz val="10"/>
        <color indexed="8"/>
        <rFont val="Times New Roman"/>
        <family val="1"/>
        <charset val="204"/>
      </rPr>
      <t xml:space="preserve"> план по спеціальному фонду в 2021 році перевиконано на суму - +155 670 грн, які були спрямовані на: КЕКВ 3110 - 10700 грн  (придбання протипожежних дверей), КЕКВ 2111- 600 379 грн (оплата праці працівникам автостоянки), КЕКВ 2120 -123 979 грн  (нарахування на полату праці), КЕКВ 2275 - 2 689 грн (проведена оплата за вивезення побутових відходів), КЕКВ 2272 - 4538 грн (оплата водопостачання та водовідведення), КЕКВ 2273 - 48 030 грн (оплата електроенргії), КЕКВ 2282 - 350 грн. (оплата за навчання по охороні праці), КЕКВ 2800 - 38116 грн (рентна плата за землю), КЕКВ 2220 - 300 грн (придбання медичних товарів), КЕКВ 2230 - 19 793 грн (оплата за харчування дітей в літньому таборі відпочинку), КЕКВ 2210 - 77 846 грн (придбання господарського інвентарю та дезинфікуючі засоби в зв'язку з  пандемією),  КЕКВ 2240 - 38546 грн ( проведено ремонт комп'ютерної техніки, перевірка лічильників, заправка картриджів, проведена вакцинація собак).                                                                              Надходження коштів, отриманих за іншими джерелами власних надходжень (благодійні) по дитячо - юнацьким спортивним школам складають 471 661 грн. </t>
    </r>
  </si>
  <si>
    <t xml:space="preserve">Відхилення по спеціальному фонду всього - + 1 043 658 грн, в т.ч.:                                                                                                                                                                                                                                                                                     ДЮСШ №1 - відхилення в сумі - +476 092 грн, за рахунок внесення змін у кошторисні призначення в сторону збільшення, та наявністю залишку грошових коштів на операційному рахунку спеціального фонду установи станом на 01.01.2021 р. в сумі 144704,93 грн.  Відхилення по спеціальному фонду (Бюджет розвитку) виникли між касовими видатками та затвердженими у паспорті бюджетної програми в сумі - 319 грн в т.ч.: КЕКВ 3110 - 135 грн - економія виникла у зв’язку із зміною цінової політики (придбано пересувну платформу П-ІІІ для верхніх телекамер за воротами на СК "Поділля"; 4-и контейнери збірно-розбірного типу; система командна POLAR TEAM PRO 1комплект; газонокосарку 1шт; та реалізовано громадський проєкт-переможець: Мультифункціональний coworking-простір  для проведення розважальних, спортивних,молодіжних заходів: придбано  акустичну систему JBL PartyBox 310 1шт., проектор XGIMi H2 1 шт, ноутбук 1шт., шатро розкладний 1 шт., шатро-навіс одномачтовий  1шт; по КЕКВ 3142 відхилення в сумі - 184 грн (зміна цінової політики по об’єкту: Реконструкція системи газопостачання "Технічне переоснащення існуючих газових мереж з зміною ВОГ теплогенераторної  ДЮСШ №1 по вул.Спортивній,17 в м.Хмельницькому- -84 грн; виготовлення проєктно-кошторисної документації  по "Реконструкції системи освітлення футбольного поля на території СК "Поділля" ДЮСШ № 1 по вул.Проскурівській,81 в м. Хмельницькому"-100 грн).                                                                                                                                                                                                                                                                                                                                                                ДЮСШ №2 - відхилення в сумі - -45 459 грн по спеціальному фонду за рахунок передачі приміщень які перебувають в оренді(по вул. Проскурівська,66 (3-и приміщення) та по вул. Городня, 2/2В (2-а приміщення) на баланс Хмельницької ДЮСШ №3.                                                                                                                                                                                                                                                                                                                                                      ДЮСШ №3 - план по спеціальному фонду в 2021 році перевиконано на суму - +155 670 грн, які були спрямовані на: КЕКВ 3110 - 10700 грн  (придбання протипожежних дверей), КЕКВ 2111- 600 379 грн (оплата праці працівникам автостоянки), КЕКВ 2120 -123 979 грн  (нарахування на полату праці), КЕКВ 2275 - 2 689 грн (проведена оплата за вивезення побутових відходів), КЕКВ 2272 - 4538 грн (оплата водопостачання та водовідведення), КЕКВ 2273 - 48 030 грн (оплата електроенргії), КЕКВ 2282 - 350 грн (оплата за навчання по охороні праці), КЕКВ 2800 - 38116 грн (рентна плата за землю), КЕКВ 2220 - 300 грн (придбання медичних товарів), КЕКВ 2230 - 19 793 грн (оплата за харчування дітей в літньому таборі відпочинку), КЕКВ 2210 - 77 846 грн (придбання господарського інвентарю та дезинфікуючі засоби в зв'язку з  пандемією),  КЕКВ 2240 - 38546 грн ( проведено ремонт комп'ютерної техніки, перевірка лічильників, заправка картриджів, проведена вакцинація собак).                                                                                                                                                                                                                                                                                                                                                                                                                                                  Надходження коштів, отриманих за іншими джерелами власних надходжень (благодійні) по дитячо - юнацьким спортивним школам складають 471 661 грн. </t>
  </si>
  <si>
    <t>відхилення по кількості учнів комунальних дитячо-юнацьких спортивних шкіл, розбіжність між фактичними та затвердженими результативними показниками в кількості - +74 учнів, у звязку із прийняттям на роботу тренерів-викладачів на відділення футболу, регбі,гандболу,легкої атлетики, велоспорту, веслування на байдарках та каное.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</si>
</sst>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3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8" fillId="0" borderId="0" xfId="0" applyFont="1"/>
    <xf numFmtId="0" fontId="18" fillId="0" borderId="0" xfId="0" applyFont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23" fillId="0" borderId="0" xfId="0" applyFont="1" applyAlignment="1">
      <alignment vertical="center" wrapText="1"/>
    </xf>
    <xf numFmtId="0" fontId="24" fillId="0" borderId="0" xfId="0" applyFont="1"/>
    <xf numFmtId="0" fontId="21" fillId="0" borderId="0" xfId="0" applyFont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0" fontId="0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0" xfId="0" applyFont="1"/>
    <xf numFmtId="0" fontId="26" fillId="0" borderId="0" xfId="0" applyFont="1" applyBorder="1" applyAlignment="1">
      <alignment horizontal="center" vertical="center" wrapText="1"/>
    </xf>
    <xf numFmtId="0" fontId="19" fillId="0" borderId="1" xfId="0" applyFont="1" applyBorder="1"/>
    <xf numFmtId="3" fontId="28" fillId="0" borderId="1" xfId="0" applyNumberFormat="1" applyFont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0" xfId="0" applyFont="1"/>
    <xf numFmtId="0" fontId="37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  <xf numFmtId="0" fontId="26" fillId="0" borderId="6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/>
    </xf>
    <xf numFmtId="0" fontId="3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2" fontId="36" fillId="0" borderId="5" xfId="0" applyNumberFormat="1" applyFont="1" applyBorder="1" applyAlignment="1">
      <alignment horizontal="left" vertical="center" wrapText="1"/>
    </xf>
    <xf numFmtId="2" fontId="36" fillId="0" borderId="6" xfId="0" applyNumberFormat="1" applyFont="1" applyBorder="1" applyAlignment="1">
      <alignment horizontal="left" vertical="center" wrapText="1"/>
    </xf>
    <xf numFmtId="2" fontId="36" fillId="0" borderId="7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25" fillId="0" borderId="7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7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5"/>
  <sheetViews>
    <sheetView tabSelected="1" topLeftCell="A99" zoomScaleNormal="100" workbookViewId="0">
      <selection activeCell="A97" sqref="A97"/>
    </sheetView>
  </sheetViews>
  <sheetFormatPr defaultRowHeight="15.75" x14ac:dyDescent="0.25"/>
  <cols>
    <col min="1" max="1" width="4.85546875" style="4" customWidth="1"/>
    <col min="2" max="2" width="26.42578125" style="4" customWidth="1"/>
    <col min="3" max="3" width="6.85546875" style="4" customWidth="1"/>
    <col min="4" max="4" width="4.85546875" style="4" customWidth="1"/>
    <col min="5" max="5" width="12.42578125" style="4" customWidth="1"/>
    <col min="6" max="6" width="12.140625" style="4" customWidth="1"/>
    <col min="7" max="7" width="14.5703125" style="4" customWidth="1"/>
    <col min="8" max="8" width="11.85546875" style="4" customWidth="1"/>
    <col min="9" max="9" width="11.42578125" style="4" customWidth="1"/>
    <col min="10" max="10" width="12.85546875" style="4" customWidth="1"/>
    <col min="11" max="11" width="10.42578125" style="4" customWidth="1"/>
    <col min="12" max="12" width="11.7109375" style="4" customWidth="1"/>
    <col min="13" max="13" width="9.85546875" style="4" customWidth="1"/>
    <col min="14" max="16384" width="9.140625" style="4"/>
  </cols>
  <sheetData>
    <row r="1" spans="1:13" ht="15.75" customHeight="1" x14ac:dyDescent="0.25">
      <c r="J1" s="60" t="s">
        <v>38</v>
      </c>
      <c r="K1" s="60"/>
      <c r="L1" s="60"/>
      <c r="M1" s="60"/>
    </row>
    <row r="2" spans="1:13" x14ac:dyDescent="0.25">
      <c r="J2" s="60"/>
      <c r="K2" s="60"/>
      <c r="L2" s="60"/>
      <c r="M2" s="60"/>
    </row>
    <row r="3" spans="1:13" x14ac:dyDescent="0.25">
      <c r="J3" s="60"/>
      <c r="K3" s="60"/>
      <c r="L3" s="60"/>
      <c r="M3" s="60"/>
    </row>
    <row r="4" spans="1:13" x14ac:dyDescent="0.25">
      <c r="J4" s="60"/>
      <c r="K4" s="60"/>
      <c r="L4" s="60"/>
      <c r="M4" s="60"/>
    </row>
    <row r="5" spans="1:13" ht="18.75" x14ac:dyDescent="0.25">
      <c r="A5" s="70" t="s">
        <v>15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9.7" customHeight="1" x14ac:dyDescent="0.25">
      <c r="A6" s="70" t="s">
        <v>90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x14ac:dyDescent="0.25">
      <c r="A7" s="61" t="s">
        <v>0</v>
      </c>
      <c r="B7" s="33">
        <v>1100000</v>
      </c>
      <c r="C7" s="8"/>
      <c r="E7" s="71" t="s">
        <v>39</v>
      </c>
      <c r="F7" s="71"/>
      <c r="G7" s="71"/>
      <c r="H7" s="71"/>
      <c r="I7" s="71"/>
      <c r="J7" s="71"/>
      <c r="K7" s="71"/>
      <c r="L7" s="71"/>
      <c r="M7" s="71"/>
    </row>
    <row r="8" spans="1:13" s="26" customFormat="1" ht="15" customHeight="1" x14ac:dyDescent="0.2">
      <c r="A8" s="61"/>
      <c r="B8" s="24" t="s">
        <v>23</v>
      </c>
      <c r="C8" s="25"/>
      <c r="E8" s="72" t="s">
        <v>13</v>
      </c>
      <c r="F8" s="72"/>
      <c r="G8" s="72"/>
      <c r="H8" s="72"/>
      <c r="I8" s="72"/>
      <c r="J8" s="72"/>
      <c r="K8" s="72"/>
      <c r="L8" s="72"/>
      <c r="M8" s="72"/>
    </row>
    <row r="9" spans="1:13" x14ac:dyDescent="0.25">
      <c r="A9" s="61" t="s">
        <v>1</v>
      </c>
      <c r="B9" s="33">
        <v>1110000</v>
      </c>
      <c r="C9" s="8"/>
      <c r="E9" s="71" t="s">
        <v>39</v>
      </c>
      <c r="F9" s="71"/>
      <c r="G9" s="71"/>
      <c r="H9" s="71"/>
      <c r="I9" s="71"/>
      <c r="J9" s="71"/>
      <c r="K9" s="71"/>
      <c r="L9" s="71"/>
      <c r="M9" s="71"/>
    </row>
    <row r="10" spans="1:13" s="26" customFormat="1" ht="15" customHeight="1" x14ac:dyDescent="0.2">
      <c r="A10" s="61"/>
      <c r="B10" s="24" t="s">
        <v>23</v>
      </c>
      <c r="C10" s="25"/>
      <c r="E10" s="79" t="s">
        <v>12</v>
      </c>
      <c r="F10" s="79"/>
      <c r="G10" s="79"/>
      <c r="H10" s="79"/>
      <c r="I10" s="79"/>
      <c r="J10" s="79"/>
      <c r="K10" s="79"/>
      <c r="L10" s="79"/>
      <c r="M10" s="79"/>
    </row>
    <row r="11" spans="1:13" x14ac:dyDescent="0.25">
      <c r="A11" s="61" t="s">
        <v>2</v>
      </c>
      <c r="B11" s="7">
        <v>1115031</v>
      </c>
      <c r="C11" s="9" t="s">
        <v>40</v>
      </c>
      <c r="E11" s="81" t="s">
        <v>41</v>
      </c>
      <c r="F11" s="81"/>
      <c r="G11" s="81"/>
      <c r="H11" s="81"/>
      <c r="I11" s="81"/>
      <c r="J11" s="81"/>
      <c r="K11" s="81"/>
      <c r="L11" s="81"/>
      <c r="M11" s="81"/>
    </row>
    <row r="12" spans="1:13" s="26" customFormat="1" ht="33.6" customHeight="1" x14ac:dyDescent="0.2">
      <c r="A12" s="61"/>
      <c r="B12" s="27" t="s">
        <v>37</v>
      </c>
      <c r="C12" s="27" t="s">
        <v>3</v>
      </c>
      <c r="E12" s="72" t="s">
        <v>14</v>
      </c>
      <c r="F12" s="72"/>
      <c r="G12" s="72"/>
      <c r="H12" s="72"/>
      <c r="I12" s="72"/>
      <c r="J12" s="72"/>
      <c r="K12" s="72"/>
      <c r="L12" s="72"/>
      <c r="M12" s="72"/>
    </row>
    <row r="13" spans="1:13" ht="19.5" customHeight="1" x14ac:dyDescent="0.25">
      <c r="A13" s="77" t="s">
        <v>26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</row>
    <row r="14" spans="1:13" ht="6" customHeight="1" x14ac:dyDescent="0.25">
      <c r="A14" s="1"/>
    </row>
    <row r="15" spans="1:13" ht="34.700000000000003" customHeight="1" x14ac:dyDescent="0.25">
      <c r="A15" s="3" t="s">
        <v>22</v>
      </c>
      <c r="B15" s="76" t="s">
        <v>24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27.6" customHeight="1" x14ac:dyDescent="0.25">
      <c r="A16" s="3">
        <v>1</v>
      </c>
      <c r="B16" s="82" t="s">
        <v>41</v>
      </c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</row>
    <row r="17" spans="1:26" hidden="1" x14ac:dyDescent="0.25">
      <c r="A17" s="3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26" x14ac:dyDescent="0.25">
      <c r="A18" s="1"/>
    </row>
    <row r="19" spans="1:26" ht="21.75" customHeight="1" x14ac:dyDescent="0.25">
      <c r="A19" s="6" t="s">
        <v>42</v>
      </c>
      <c r="E19" s="87"/>
      <c r="F19" s="87"/>
      <c r="G19" s="87"/>
      <c r="H19" s="87"/>
      <c r="I19" s="87"/>
      <c r="J19" s="87"/>
      <c r="K19" s="87"/>
      <c r="L19" s="87"/>
      <c r="M19" s="87"/>
    </row>
    <row r="20" spans="1:26" ht="65.45" customHeight="1" x14ac:dyDescent="0.25">
      <c r="A20" s="78" t="s">
        <v>76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26" ht="10.35" customHeight="1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26" x14ac:dyDescent="0.25">
      <c r="A22" s="6" t="s">
        <v>27</v>
      </c>
    </row>
    <row r="23" spans="1:26" x14ac:dyDescent="0.25">
      <c r="A23" s="1"/>
    </row>
    <row r="24" spans="1:26" ht="30.6" customHeight="1" x14ac:dyDescent="0.25">
      <c r="A24" s="3" t="s">
        <v>22</v>
      </c>
      <c r="B24" s="76" t="s">
        <v>5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</row>
    <row r="25" spans="1:26" ht="23.45" customHeight="1" x14ac:dyDescent="0.25">
      <c r="A25" s="3">
        <v>1</v>
      </c>
      <c r="B25" s="73" t="s">
        <v>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5"/>
    </row>
    <row r="26" spans="1:26" ht="7.7" hidden="1" customHeight="1" x14ac:dyDescent="0.25">
      <c r="A26" s="3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1:26" ht="13.35" customHeight="1" x14ac:dyDescent="0.25">
      <c r="A27" s="1"/>
    </row>
    <row r="28" spans="1:26" x14ac:dyDescent="0.25">
      <c r="A28" s="6" t="s">
        <v>28</v>
      </c>
    </row>
    <row r="29" spans="1:26" ht="9" customHeight="1" x14ac:dyDescent="0.25">
      <c r="A29" s="2"/>
    </row>
    <row r="30" spans="1:26" ht="12.75" customHeight="1" x14ac:dyDescent="0.25">
      <c r="A30" s="1"/>
      <c r="M30" s="4" t="s">
        <v>44</v>
      </c>
    </row>
    <row r="31" spans="1:26" s="34" customFormat="1" ht="30" customHeight="1" x14ac:dyDescent="0.25">
      <c r="A31" s="83" t="s">
        <v>22</v>
      </c>
      <c r="B31" s="83" t="s">
        <v>29</v>
      </c>
      <c r="C31" s="83"/>
      <c r="D31" s="83"/>
      <c r="E31" s="83" t="s">
        <v>16</v>
      </c>
      <c r="F31" s="83"/>
      <c r="G31" s="83"/>
      <c r="H31" s="83" t="s">
        <v>30</v>
      </c>
      <c r="I31" s="83"/>
      <c r="J31" s="83"/>
      <c r="K31" s="83" t="s">
        <v>17</v>
      </c>
      <c r="L31" s="83"/>
      <c r="M31" s="83"/>
      <c r="R31" s="80"/>
      <c r="S31" s="80"/>
      <c r="T31" s="80"/>
      <c r="U31" s="80"/>
      <c r="V31" s="80"/>
      <c r="W31" s="80"/>
      <c r="X31" s="80"/>
      <c r="Y31" s="80"/>
      <c r="Z31" s="80"/>
    </row>
    <row r="32" spans="1:26" s="34" customFormat="1" ht="33" customHeight="1" x14ac:dyDescent="0.25">
      <c r="A32" s="83"/>
      <c r="B32" s="83"/>
      <c r="C32" s="83"/>
      <c r="D32" s="83"/>
      <c r="E32" s="50" t="s">
        <v>18</v>
      </c>
      <c r="F32" s="50" t="s">
        <v>19</v>
      </c>
      <c r="G32" s="50" t="s">
        <v>20</v>
      </c>
      <c r="H32" s="50" t="s">
        <v>18</v>
      </c>
      <c r="I32" s="50" t="s">
        <v>19</v>
      </c>
      <c r="J32" s="50" t="s">
        <v>20</v>
      </c>
      <c r="K32" s="50" t="s">
        <v>47</v>
      </c>
      <c r="L32" s="50" t="s">
        <v>19</v>
      </c>
      <c r="M32" s="50" t="s">
        <v>20</v>
      </c>
      <c r="R32" s="37"/>
      <c r="S32" s="37"/>
      <c r="T32" s="37"/>
      <c r="U32" s="37"/>
      <c r="V32" s="37"/>
      <c r="W32" s="37"/>
      <c r="X32" s="37"/>
      <c r="Y32" s="37"/>
      <c r="Z32" s="37"/>
    </row>
    <row r="33" spans="1:26" s="39" customFormat="1" ht="12.75" x14ac:dyDescent="0.2">
      <c r="A33" s="38">
        <v>1</v>
      </c>
      <c r="B33" s="83">
        <v>2</v>
      </c>
      <c r="C33" s="83"/>
      <c r="D33" s="83"/>
      <c r="E33" s="38">
        <v>3</v>
      </c>
      <c r="F33" s="38">
        <v>4</v>
      </c>
      <c r="G33" s="38">
        <v>5</v>
      </c>
      <c r="H33" s="38">
        <v>6</v>
      </c>
      <c r="I33" s="38">
        <v>7</v>
      </c>
      <c r="J33" s="38">
        <v>8</v>
      </c>
      <c r="K33" s="38">
        <v>9</v>
      </c>
      <c r="L33" s="38">
        <v>10</v>
      </c>
      <c r="M33" s="38">
        <v>11</v>
      </c>
      <c r="R33" s="40"/>
      <c r="S33" s="40"/>
      <c r="T33" s="40"/>
      <c r="U33" s="40"/>
      <c r="V33" s="40"/>
      <c r="W33" s="40"/>
      <c r="X33" s="40"/>
      <c r="Y33" s="40"/>
      <c r="Z33" s="40"/>
    </row>
    <row r="34" spans="1:26" ht="42.95" customHeight="1" x14ac:dyDescent="0.25">
      <c r="A34" s="38">
        <v>1</v>
      </c>
      <c r="B34" s="84" t="s">
        <v>46</v>
      </c>
      <c r="C34" s="85"/>
      <c r="D34" s="86"/>
      <c r="E34" s="28" t="s">
        <v>92</v>
      </c>
      <c r="F34" s="28">
        <v>2828894</v>
      </c>
      <c r="G34" s="28">
        <v>49925806</v>
      </c>
      <c r="H34" s="28">
        <v>46882209</v>
      </c>
      <c r="I34" s="28">
        <f>1929694+205438+1051257+216360+471662</f>
        <v>3874411</v>
      </c>
      <c r="J34" s="28">
        <f>H34+I34</f>
        <v>50756620</v>
      </c>
      <c r="K34" s="28">
        <v>-214703</v>
      </c>
      <c r="L34" s="28">
        <f t="shared" ref="L34:L42" si="0">I34-F34</f>
        <v>1045517</v>
      </c>
      <c r="M34" s="28">
        <f t="shared" ref="M34:M42" si="1">J34-G34</f>
        <v>830814</v>
      </c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48.95" customHeight="1" x14ac:dyDescent="0.25">
      <c r="A35" s="38">
        <v>2</v>
      </c>
      <c r="B35" s="84" t="s">
        <v>93</v>
      </c>
      <c r="C35" s="85"/>
      <c r="D35" s="86"/>
      <c r="E35" s="35">
        <v>0</v>
      </c>
      <c r="F35" s="28">
        <v>33250</v>
      </c>
      <c r="G35" s="28">
        <f t="shared" ref="G35:G43" si="2">E35+F35</f>
        <v>33250</v>
      </c>
      <c r="H35" s="35">
        <v>0</v>
      </c>
      <c r="I35" s="28">
        <v>33210</v>
      </c>
      <c r="J35" s="28">
        <f>H35+I35</f>
        <v>33210</v>
      </c>
      <c r="K35" s="28">
        <v>0</v>
      </c>
      <c r="L35" s="28">
        <f t="shared" si="0"/>
        <v>-40</v>
      </c>
      <c r="M35" s="28">
        <f t="shared" si="1"/>
        <v>-40</v>
      </c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59.45" customHeight="1" x14ac:dyDescent="0.25">
      <c r="A36" s="38">
        <v>3</v>
      </c>
      <c r="B36" s="84" t="s">
        <v>94</v>
      </c>
      <c r="C36" s="85"/>
      <c r="D36" s="86"/>
      <c r="E36" s="35">
        <v>0</v>
      </c>
      <c r="F36" s="28">
        <v>48600</v>
      </c>
      <c r="G36" s="28">
        <f t="shared" si="2"/>
        <v>48600</v>
      </c>
      <c r="H36" s="35">
        <v>0</v>
      </c>
      <c r="I36" s="49">
        <v>48500</v>
      </c>
      <c r="J36" s="28">
        <f>H36+I36</f>
        <v>48500</v>
      </c>
      <c r="K36" s="28">
        <v>0</v>
      </c>
      <c r="L36" s="28">
        <f t="shared" si="0"/>
        <v>-100</v>
      </c>
      <c r="M36" s="28">
        <f t="shared" si="1"/>
        <v>-100</v>
      </c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36" customHeight="1" x14ac:dyDescent="0.25">
      <c r="A37" s="48">
        <v>4</v>
      </c>
      <c r="B37" s="84" t="s">
        <v>86</v>
      </c>
      <c r="C37" s="85"/>
      <c r="D37" s="86"/>
      <c r="E37" s="28">
        <v>212165</v>
      </c>
      <c r="F37" s="28">
        <v>201980</v>
      </c>
      <c r="G37" s="28">
        <f t="shared" si="2"/>
        <v>414145</v>
      </c>
      <c r="H37" s="49">
        <f>27060+174688</f>
        <v>201748</v>
      </c>
      <c r="I37" s="49">
        <f>91535+108810</f>
        <v>200345</v>
      </c>
      <c r="J37" s="49">
        <f>I37+H37</f>
        <v>402093</v>
      </c>
      <c r="K37" s="28">
        <f>H37-E37</f>
        <v>-10417</v>
      </c>
      <c r="L37" s="28">
        <f t="shared" si="0"/>
        <v>-1635</v>
      </c>
      <c r="M37" s="28">
        <f t="shared" si="1"/>
        <v>-12052</v>
      </c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51" customHeight="1" x14ac:dyDescent="0.25">
      <c r="A38" s="48">
        <v>5</v>
      </c>
      <c r="B38" s="84" t="s">
        <v>95</v>
      </c>
      <c r="C38" s="85"/>
      <c r="D38" s="86"/>
      <c r="E38" s="47">
        <v>0</v>
      </c>
      <c r="F38" s="28">
        <v>16200</v>
      </c>
      <c r="G38" s="28">
        <f t="shared" si="2"/>
        <v>16200</v>
      </c>
      <c r="H38" s="47">
        <v>0</v>
      </c>
      <c r="I38" s="28">
        <v>16200</v>
      </c>
      <c r="J38" s="49">
        <f>I38+H38</f>
        <v>16200</v>
      </c>
      <c r="K38" s="28">
        <v>0</v>
      </c>
      <c r="L38" s="28">
        <f t="shared" si="0"/>
        <v>0</v>
      </c>
      <c r="M38" s="28">
        <f t="shared" si="1"/>
        <v>0</v>
      </c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38.450000000000003" customHeight="1" x14ac:dyDescent="0.25">
      <c r="A39" s="48">
        <v>6</v>
      </c>
      <c r="B39" s="84" t="s">
        <v>96</v>
      </c>
      <c r="C39" s="85"/>
      <c r="D39" s="86"/>
      <c r="E39" s="47">
        <v>0</v>
      </c>
      <c r="F39" s="28">
        <v>149999</v>
      </c>
      <c r="G39" s="28">
        <f t="shared" si="2"/>
        <v>149999</v>
      </c>
      <c r="H39" s="47">
        <v>0</v>
      </c>
      <c r="I39" s="28">
        <v>149999</v>
      </c>
      <c r="J39" s="49">
        <v>149999</v>
      </c>
      <c r="K39" s="28">
        <v>0</v>
      </c>
      <c r="L39" s="28">
        <f t="shared" si="0"/>
        <v>0</v>
      </c>
      <c r="M39" s="28">
        <f t="shared" si="1"/>
        <v>0</v>
      </c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43.5" customHeight="1" x14ac:dyDescent="0.25">
      <c r="A40" s="48">
        <v>7</v>
      </c>
      <c r="B40" s="84" t="s">
        <v>97</v>
      </c>
      <c r="C40" s="85"/>
      <c r="D40" s="86"/>
      <c r="E40" s="47">
        <v>0</v>
      </c>
      <c r="F40" s="28">
        <v>6500000</v>
      </c>
      <c r="G40" s="28">
        <f t="shared" si="2"/>
        <v>6500000</v>
      </c>
      <c r="H40" s="47">
        <v>0</v>
      </c>
      <c r="I40" s="28">
        <v>6500000</v>
      </c>
      <c r="J40" s="49">
        <f>I40+H40</f>
        <v>6500000</v>
      </c>
      <c r="K40" s="28">
        <v>0</v>
      </c>
      <c r="L40" s="28">
        <f t="shared" si="0"/>
        <v>0</v>
      </c>
      <c r="M40" s="28">
        <f t="shared" si="1"/>
        <v>0</v>
      </c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56.45" customHeight="1" x14ac:dyDescent="0.25">
      <c r="A41" s="48">
        <v>8</v>
      </c>
      <c r="B41" s="84" t="s">
        <v>98</v>
      </c>
      <c r="C41" s="85"/>
      <c r="D41" s="86"/>
      <c r="E41" s="47">
        <v>0</v>
      </c>
      <c r="F41" s="28">
        <v>27180</v>
      </c>
      <c r="G41" s="28">
        <f t="shared" si="2"/>
        <v>27180</v>
      </c>
      <c r="H41" s="47">
        <v>0</v>
      </c>
      <c r="I41" s="28">
        <v>27096</v>
      </c>
      <c r="J41" s="49">
        <f>I41+H41</f>
        <v>27096</v>
      </c>
      <c r="K41" s="28">
        <v>0</v>
      </c>
      <c r="L41" s="28">
        <f t="shared" si="0"/>
        <v>-84</v>
      </c>
      <c r="M41" s="28">
        <f t="shared" si="1"/>
        <v>-84</v>
      </c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54.6" customHeight="1" x14ac:dyDescent="0.25">
      <c r="A42" s="38">
        <v>9</v>
      </c>
      <c r="B42" s="84" t="s">
        <v>99</v>
      </c>
      <c r="C42" s="85"/>
      <c r="D42" s="86"/>
      <c r="E42" s="28">
        <v>0</v>
      </c>
      <c r="F42" s="28">
        <v>1428034</v>
      </c>
      <c r="G42" s="28">
        <f t="shared" si="2"/>
        <v>1428034</v>
      </c>
      <c r="H42" s="28">
        <v>0</v>
      </c>
      <c r="I42" s="28">
        <v>1428034</v>
      </c>
      <c r="J42" s="49">
        <f>I42+H42</f>
        <v>1428034</v>
      </c>
      <c r="K42" s="28">
        <v>0</v>
      </c>
      <c r="L42" s="28">
        <f t="shared" si="0"/>
        <v>0</v>
      </c>
      <c r="M42" s="28">
        <f t="shared" si="1"/>
        <v>0</v>
      </c>
      <c r="R42" s="5"/>
      <c r="S42" s="5"/>
      <c r="T42" s="5"/>
      <c r="U42" s="5"/>
      <c r="V42" s="5"/>
      <c r="W42" s="5"/>
      <c r="X42" s="5"/>
      <c r="Y42" s="5"/>
      <c r="Z42" s="5"/>
    </row>
    <row r="43" spans="1:26" ht="32.450000000000003" customHeight="1" x14ac:dyDescent="0.25">
      <c r="A43" s="11"/>
      <c r="B43" s="82" t="s">
        <v>45</v>
      </c>
      <c r="C43" s="82"/>
      <c r="D43" s="82"/>
      <c r="E43" s="29">
        <v>47309077</v>
      </c>
      <c r="F43" s="29">
        <v>11234137</v>
      </c>
      <c r="G43" s="29">
        <f t="shared" si="2"/>
        <v>58543214</v>
      </c>
      <c r="H43" s="29">
        <f>H34+H37</f>
        <v>47083957</v>
      </c>
      <c r="I43" s="52">
        <f>I34+I35+I36+I37+I38+I39+I40+I41+I42</f>
        <v>12277795</v>
      </c>
      <c r="J43" s="29">
        <f>J34+J35+J36+J37+J38+J39+J40+J41+J42</f>
        <v>59361752</v>
      </c>
      <c r="K43" s="29">
        <f>K34+K37</f>
        <v>-225120</v>
      </c>
      <c r="L43" s="29">
        <f>L34+L35+L36+L37+L41</f>
        <v>1043658</v>
      </c>
      <c r="M43" s="29">
        <f>M34+M35+M36+M37+M41</f>
        <v>818538</v>
      </c>
      <c r="R43" s="5"/>
      <c r="S43" s="5"/>
      <c r="T43" s="5"/>
      <c r="U43" s="5"/>
      <c r="V43" s="5"/>
      <c r="W43" s="5"/>
      <c r="X43" s="5"/>
      <c r="Y43" s="5"/>
      <c r="Z43" s="5"/>
    </row>
    <row r="44" spans="1:26" ht="47.45" customHeight="1" x14ac:dyDescent="0.25">
      <c r="A44" s="93" t="s">
        <v>104</v>
      </c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</row>
    <row r="45" spans="1:26" ht="16.5" customHeight="1" x14ac:dyDescent="0.25">
      <c r="A45" s="95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</row>
    <row r="46" spans="1:26" ht="16.5" customHeight="1" x14ac:dyDescent="0.25">
      <c r="A46" s="95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</row>
    <row r="47" spans="1:26" ht="16.5" customHeight="1" x14ac:dyDescent="0.25">
      <c r="A47" s="95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</row>
    <row r="48" spans="1:26" ht="29.1" customHeight="1" x14ac:dyDescent="0.2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</row>
    <row r="49" spans="1:13" ht="29.1" customHeight="1" x14ac:dyDescent="0.25">
      <c r="A49" s="95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</row>
    <row r="50" spans="1:13" ht="143.1" customHeight="1" x14ac:dyDescent="0.25">
      <c r="A50" s="95"/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</row>
    <row r="51" spans="1:13" ht="233.45" customHeight="1" x14ac:dyDescent="0.25">
      <c r="A51" s="96" t="s">
        <v>109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</row>
    <row r="52" spans="1:13" ht="28.5" customHeight="1" x14ac:dyDescent="0.25">
      <c r="A52" s="88" t="s">
        <v>31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</row>
    <row r="53" spans="1:13" x14ac:dyDescent="0.25">
      <c r="A53" s="1"/>
      <c r="M53" s="4" t="s">
        <v>44</v>
      </c>
    </row>
    <row r="54" spans="1:13" s="26" customFormat="1" ht="31.5" customHeight="1" x14ac:dyDescent="0.2">
      <c r="A54" s="66" t="s">
        <v>4</v>
      </c>
      <c r="B54" s="66" t="s">
        <v>32</v>
      </c>
      <c r="C54" s="66"/>
      <c r="D54" s="66"/>
      <c r="E54" s="66" t="s">
        <v>16</v>
      </c>
      <c r="F54" s="66"/>
      <c r="G54" s="66"/>
      <c r="H54" s="66" t="s">
        <v>30</v>
      </c>
      <c r="I54" s="66"/>
      <c r="J54" s="66"/>
      <c r="K54" s="66" t="s">
        <v>17</v>
      </c>
      <c r="L54" s="66"/>
      <c r="M54" s="66"/>
    </row>
    <row r="55" spans="1:13" s="26" customFormat="1" ht="33.75" customHeight="1" x14ac:dyDescent="0.2">
      <c r="A55" s="66"/>
      <c r="B55" s="66"/>
      <c r="C55" s="66"/>
      <c r="D55" s="66"/>
      <c r="E55" s="12" t="s">
        <v>18</v>
      </c>
      <c r="F55" s="12" t="s">
        <v>19</v>
      </c>
      <c r="G55" s="12" t="s">
        <v>20</v>
      </c>
      <c r="H55" s="12" t="s">
        <v>18</v>
      </c>
      <c r="I55" s="12" t="s">
        <v>19</v>
      </c>
      <c r="J55" s="12" t="s">
        <v>20</v>
      </c>
      <c r="K55" s="12" t="s">
        <v>47</v>
      </c>
      <c r="L55" s="12" t="s">
        <v>48</v>
      </c>
      <c r="M55" s="12" t="s">
        <v>20</v>
      </c>
    </row>
    <row r="56" spans="1:13" s="26" customFormat="1" ht="12" x14ac:dyDescent="0.2">
      <c r="A56" s="12">
        <v>1</v>
      </c>
      <c r="B56" s="66">
        <v>2</v>
      </c>
      <c r="C56" s="66"/>
      <c r="D56" s="66"/>
      <c r="E56" s="12">
        <v>3</v>
      </c>
      <c r="F56" s="12">
        <v>4</v>
      </c>
      <c r="G56" s="12">
        <v>5</v>
      </c>
      <c r="H56" s="12">
        <v>6</v>
      </c>
      <c r="I56" s="12">
        <v>7</v>
      </c>
      <c r="J56" s="12">
        <v>8</v>
      </c>
      <c r="K56" s="12">
        <v>9</v>
      </c>
      <c r="L56" s="12">
        <v>10</v>
      </c>
      <c r="M56" s="12">
        <v>11</v>
      </c>
    </row>
    <row r="57" spans="1:13" ht="48.6" customHeight="1" x14ac:dyDescent="0.25">
      <c r="A57" s="12">
        <v>1</v>
      </c>
      <c r="B57" s="115" t="s">
        <v>85</v>
      </c>
      <c r="C57" s="116"/>
      <c r="D57" s="117"/>
      <c r="E57" s="28">
        <v>47096912</v>
      </c>
      <c r="F57" s="28">
        <v>11032157</v>
      </c>
      <c r="G57" s="28">
        <f>E57+F57</f>
        <v>58129069</v>
      </c>
      <c r="H57" s="28">
        <f>H34</f>
        <v>46882209</v>
      </c>
      <c r="I57" s="28">
        <v>12077450</v>
      </c>
      <c r="J57" s="28">
        <f>H57+I57</f>
        <v>58959659</v>
      </c>
      <c r="K57" s="28">
        <f>H57-E57</f>
        <v>-214703</v>
      </c>
      <c r="L57" s="28">
        <f>I57-F57</f>
        <v>1045293</v>
      </c>
      <c r="M57" s="28">
        <f>J57-G57</f>
        <v>830590</v>
      </c>
    </row>
    <row r="58" spans="1:13" ht="50.45" customHeight="1" x14ac:dyDescent="0.25">
      <c r="A58" s="54">
        <v>2</v>
      </c>
      <c r="B58" s="101" t="s">
        <v>100</v>
      </c>
      <c r="C58" s="102"/>
      <c r="D58" s="103"/>
      <c r="E58" s="42">
        <v>212165</v>
      </c>
      <c r="F58" s="42">
        <v>201980</v>
      </c>
      <c r="G58" s="42">
        <f>E58+F58</f>
        <v>414145</v>
      </c>
      <c r="H58" s="42">
        <f>H37</f>
        <v>201748</v>
      </c>
      <c r="I58" s="42">
        <f>I37</f>
        <v>200345</v>
      </c>
      <c r="J58" s="28">
        <f>H58+I58</f>
        <v>402093</v>
      </c>
      <c r="K58" s="28">
        <f>K37</f>
        <v>-10417</v>
      </c>
      <c r="L58" s="28">
        <f>L37</f>
        <v>-1635</v>
      </c>
      <c r="M58" s="28">
        <f>K58+L58</f>
        <v>-12052</v>
      </c>
    </row>
    <row r="59" spans="1:13" ht="28.35" customHeight="1" x14ac:dyDescent="0.25">
      <c r="A59" s="41"/>
      <c r="B59" s="98" t="s">
        <v>87</v>
      </c>
      <c r="C59" s="99"/>
      <c r="D59" s="100"/>
      <c r="E59" s="43">
        <f>E57+E58</f>
        <v>47309077</v>
      </c>
      <c r="F59" s="43">
        <f>F57+F58</f>
        <v>11234137</v>
      </c>
      <c r="G59" s="43">
        <f>G57+G58</f>
        <v>58543214</v>
      </c>
      <c r="H59" s="43">
        <f>H57+H58</f>
        <v>47083957</v>
      </c>
      <c r="I59" s="43">
        <f>I43</f>
        <v>12277795</v>
      </c>
      <c r="J59" s="43">
        <f>H59+I59</f>
        <v>59361752</v>
      </c>
      <c r="K59" s="43">
        <f>K57+K58</f>
        <v>-225120</v>
      </c>
      <c r="L59" s="43">
        <f>L57+L58</f>
        <v>1043658</v>
      </c>
      <c r="M59" s="43">
        <f>M57+M58</f>
        <v>818538</v>
      </c>
    </row>
    <row r="60" spans="1:13" ht="13.7" customHeight="1" x14ac:dyDescent="0.2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</row>
    <row r="61" spans="1:13" ht="8.4499999999999993" customHeight="1" x14ac:dyDescent="0.25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</row>
    <row r="62" spans="1:13" x14ac:dyDescent="0.25">
      <c r="A62" s="6" t="s">
        <v>33</v>
      </c>
    </row>
    <row r="63" spans="1:13" x14ac:dyDescent="0.25">
      <c r="A63" s="1"/>
    </row>
    <row r="64" spans="1:13" s="59" customFormat="1" ht="36" customHeight="1" x14ac:dyDescent="0.15">
      <c r="A64" s="65" t="s">
        <v>4</v>
      </c>
      <c r="B64" s="65" t="s">
        <v>21</v>
      </c>
      <c r="C64" s="65" t="s">
        <v>6</v>
      </c>
      <c r="D64" s="65" t="s">
        <v>7</v>
      </c>
      <c r="E64" s="65" t="s">
        <v>16</v>
      </c>
      <c r="F64" s="65"/>
      <c r="G64" s="65"/>
      <c r="H64" s="65" t="s">
        <v>34</v>
      </c>
      <c r="I64" s="65"/>
      <c r="J64" s="65"/>
      <c r="K64" s="65" t="s">
        <v>17</v>
      </c>
      <c r="L64" s="65"/>
      <c r="M64" s="65"/>
    </row>
    <row r="65" spans="1:13" s="59" customFormat="1" ht="24.6" customHeight="1" x14ac:dyDescent="0.15">
      <c r="A65" s="65"/>
      <c r="B65" s="65"/>
      <c r="C65" s="65"/>
      <c r="D65" s="65"/>
      <c r="E65" s="55" t="s">
        <v>18</v>
      </c>
      <c r="F65" s="55" t="s">
        <v>19</v>
      </c>
      <c r="G65" s="55" t="s">
        <v>20</v>
      </c>
      <c r="H65" s="55" t="s">
        <v>18</v>
      </c>
      <c r="I65" s="55" t="s">
        <v>19</v>
      </c>
      <c r="J65" s="55" t="s">
        <v>20</v>
      </c>
      <c r="K65" s="55" t="s">
        <v>18</v>
      </c>
      <c r="L65" s="55" t="s">
        <v>19</v>
      </c>
      <c r="M65" s="55" t="s">
        <v>20</v>
      </c>
    </row>
    <row r="66" spans="1:13" s="26" customFormat="1" ht="12" x14ac:dyDescent="0.2">
      <c r="A66" s="12">
        <v>1</v>
      </c>
      <c r="B66" s="12">
        <v>2</v>
      </c>
      <c r="C66" s="12">
        <v>3</v>
      </c>
      <c r="D66" s="12">
        <v>4</v>
      </c>
      <c r="E66" s="12">
        <v>5</v>
      </c>
      <c r="F66" s="12">
        <v>6</v>
      </c>
      <c r="G66" s="12">
        <v>7</v>
      </c>
      <c r="H66" s="12">
        <v>8</v>
      </c>
      <c r="I66" s="12">
        <v>9</v>
      </c>
      <c r="J66" s="12">
        <v>10</v>
      </c>
      <c r="K66" s="12">
        <v>11</v>
      </c>
      <c r="L66" s="12">
        <v>12</v>
      </c>
      <c r="M66" s="12">
        <v>13</v>
      </c>
    </row>
    <row r="67" spans="1:13" x14ac:dyDescent="0.25">
      <c r="A67" s="3"/>
      <c r="B67" s="13" t="s">
        <v>8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ht="36" customHeight="1" x14ac:dyDescent="0.25">
      <c r="A68" s="53">
        <v>1</v>
      </c>
      <c r="B68" s="56" t="s">
        <v>77</v>
      </c>
      <c r="C68" s="12" t="s">
        <v>78</v>
      </c>
      <c r="D68" s="58" t="s">
        <v>79</v>
      </c>
      <c r="E68" s="22">
        <v>4</v>
      </c>
      <c r="F68" s="22">
        <v>4</v>
      </c>
      <c r="G68" s="22">
        <v>4</v>
      </c>
      <c r="H68" s="22">
        <v>4</v>
      </c>
      <c r="I68" s="22">
        <v>4</v>
      </c>
      <c r="J68" s="22">
        <v>4</v>
      </c>
      <c r="K68" s="22">
        <v>0</v>
      </c>
      <c r="L68" s="22">
        <v>0</v>
      </c>
      <c r="M68" s="22">
        <v>0</v>
      </c>
    </row>
    <row r="69" spans="1:13" ht="42" customHeight="1" x14ac:dyDescent="0.25">
      <c r="A69" s="53">
        <v>2</v>
      </c>
      <c r="B69" s="56" t="s">
        <v>49</v>
      </c>
      <c r="C69" s="104" t="s">
        <v>50</v>
      </c>
      <c r="D69" s="107" t="s">
        <v>80</v>
      </c>
      <c r="E69" s="28">
        <v>47096912</v>
      </c>
      <c r="F69" s="28">
        <v>11032157</v>
      </c>
      <c r="G69" s="28">
        <f t="shared" ref="G69:G74" si="3">E69+F69</f>
        <v>58129069</v>
      </c>
      <c r="H69" s="28">
        <f>H57</f>
        <v>46882209</v>
      </c>
      <c r="I69" s="28">
        <f>I57</f>
        <v>12077450</v>
      </c>
      <c r="J69" s="28">
        <f>H69+I69</f>
        <v>58959659</v>
      </c>
      <c r="K69" s="28">
        <f t="shared" ref="K69:M70" si="4">H69-E69</f>
        <v>-214703</v>
      </c>
      <c r="L69" s="28">
        <f t="shared" si="4"/>
        <v>1045293</v>
      </c>
      <c r="M69" s="28">
        <f t="shared" si="4"/>
        <v>830590</v>
      </c>
    </row>
    <row r="70" spans="1:13" ht="32.450000000000003" customHeight="1" x14ac:dyDescent="0.25">
      <c r="A70" s="53">
        <v>3</v>
      </c>
      <c r="B70" s="56" t="s">
        <v>101</v>
      </c>
      <c r="C70" s="105"/>
      <c r="D70" s="108"/>
      <c r="E70" s="28">
        <v>212165</v>
      </c>
      <c r="F70" s="28">
        <v>201980</v>
      </c>
      <c r="G70" s="28">
        <f t="shared" si="3"/>
        <v>414145</v>
      </c>
      <c r="H70" s="28">
        <f>H58</f>
        <v>201748</v>
      </c>
      <c r="I70" s="28">
        <f>I58</f>
        <v>200345</v>
      </c>
      <c r="J70" s="28">
        <f>J58</f>
        <v>402093</v>
      </c>
      <c r="K70" s="28">
        <f t="shared" si="4"/>
        <v>-10417</v>
      </c>
      <c r="L70" s="28">
        <f t="shared" si="4"/>
        <v>-1635</v>
      </c>
      <c r="M70" s="28">
        <f t="shared" si="4"/>
        <v>-12052</v>
      </c>
    </row>
    <row r="71" spans="1:13" ht="44.1" customHeight="1" x14ac:dyDescent="0.25">
      <c r="A71" s="53">
        <v>4</v>
      </c>
      <c r="B71" s="56" t="s">
        <v>52</v>
      </c>
      <c r="C71" s="12" t="s">
        <v>53</v>
      </c>
      <c r="D71" s="58" t="s">
        <v>54</v>
      </c>
      <c r="E71" s="3">
        <v>273.17</v>
      </c>
      <c r="F71" s="3">
        <v>6</v>
      </c>
      <c r="G71" s="44">
        <f t="shared" si="3"/>
        <v>279.17</v>
      </c>
      <c r="H71" s="16">
        <f>86+4.5+106.16+77.6</f>
        <v>274.26</v>
      </c>
      <c r="I71" s="3">
        <v>6</v>
      </c>
      <c r="J71" s="16">
        <f>H71+I71</f>
        <v>280.26</v>
      </c>
      <c r="K71" s="44">
        <f>H71-E71</f>
        <v>1.089999999999975</v>
      </c>
      <c r="L71" s="28">
        <v>0</v>
      </c>
      <c r="M71" s="28">
        <v>0</v>
      </c>
    </row>
    <row r="72" spans="1:13" ht="27.6" customHeight="1" x14ac:dyDescent="0.25">
      <c r="A72" s="53">
        <v>5</v>
      </c>
      <c r="B72" s="56" t="s">
        <v>55</v>
      </c>
      <c r="C72" s="12" t="s">
        <v>53</v>
      </c>
      <c r="D72" s="58" t="s">
        <v>56</v>
      </c>
      <c r="E72" s="10">
        <v>106.08</v>
      </c>
      <c r="F72" s="23">
        <v>0</v>
      </c>
      <c r="G72" s="44">
        <f t="shared" si="3"/>
        <v>106.08</v>
      </c>
      <c r="H72" s="16">
        <f>E72</f>
        <v>106.08</v>
      </c>
      <c r="I72" s="23">
        <v>0</v>
      </c>
      <c r="J72" s="45">
        <f>G72</f>
        <v>106.08</v>
      </c>
      <c r="K72" s="28">
        <v>0</v>
      </c>
      <c r="L72" s="28">
        <v>0</v>
      </c>
      <c r="M72" s="28">
        <v>0</v>
      </c>
    </row>
    <row r="73" spans="1:13" ht="29.45" customHeight="1" x14ac:dyDescent="0.25">
      <c r="A73" s="53">
        <v>6</v>
      </c>
      <c r="B73" s="56" t="s">
        <v>57</v>
      </c>
      <c r="C73" s="12" t="s">
        <v>50</v>
      </c>
      <c r="D73" s="58" t="s">
        <v>51</v>
      </c>
      <c r="E73" s="28">
        <v>320978</v>
      </c>
      <c r="F73" s="28">
        <v>1092781</v>
      </c>
      <c r="G73" s="28">
        <f t="shared" si="3"/>
        <v>1413759</v>
      </c>
      <c r="H73" s="28">
        <f>E73</f>
        <v>320978</v>
      </c>
      <c r="I73" s="28">
        <f>F73</f>
        <v>1092781</v>
      </c>
      <c r="J73" s="28">
        <f>G73</f>
        <v>1413759</v>
      </c>
      <c r="K73" s="28">
        <v>0</v>
      </c>
      <c r="L73" s="28">
        <v>0</v>
      </c>
      <c r="M73" s="28">
        <v>0</v>
      </c>
    </row>
    <row r="74" spans="1:13" hidden="1" x14ac:dyDescent="0.25">
      <c r="A74" s="3"/>
      <c r="B74" s="3"/>
      <c r="C74" s="3"/>
      <c r="D74" s="3"/>
      <c r="E74" s="3"/>
      <c r="F74" s="3"/>
      <c r="G74" s="28">
        <f t="shared" si="3"/>
        <v>0</v>
      </c>
      <c r="H74" s="3"/>
      <c r="I74" s="3"/>
      <c r="J74" s="3"/>
      <c r="K74" s="3"/>
      <c r="L74" s="3"/>
      <c r="M74" s="3"/>
    </row>
    <row r="75" spans="1:13" ht="16.5" customHeight="1" x14ac:dyDescent="0.25">
      <c r="A75" s="106" t="s">
        <v>35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</row>
    <row r="76" spans="1:13" ht="306.95" customHeight="1" x14ac:dyDescent="0.25">
      <c r="A76" s="15"/>
      <c r="B76" s="62" t="s">
        <v>105</v>
      </c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4"/>
    </row>
    <row r="77" spans="1:13" ht="246" customHeight="1" x14ac:dyDescent="0.25">
      <c r="A77" s="17"/>
      <c r="B77" s="89" t="s">
        <v>110</v>
      </c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1"/>
    </row>
    <row r="78" spans="1:13" ht="0.6" customHeight="1" x14ac:dyDescent="0.25">
      <c r="A78" s="17"/>
      <c r="B78" s="92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1"/>
    </row>
    <row r="79" spans="1:13" x14ac:dyDescent="0.25">
      <c r="A79" s="3"/>
      <c r="B79" s="13" t="s">
        <v>9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ht="39.950000000000003" customHeight="1" x14ac:dyDescent="0.25">
      <c r="A80" s="53">
        <v>7</v>
      </c>
      <c r="B80" s="56" t="s">
        <v>59</v>
      </c>
      <c r="C80" s="12" t="s">
        <v>58</v>
      </c>
      <c r="D80" s="58" t="s">
        <v>61</v>
      </c>
      <c r="E80" s="28">
        <v>2422</v>
      </c>
      <c r="F80" s="3">
        <v>0</v>
      </c>
      <c r="G80" s="28">
        <f>E80+F80</f>
        <v>2422</v>
      </c>
      <c r="H80" s="28">
        <v>2496</v>
      </c>
      <c r="I80" s="3">
        <v>0</v>
      </c>
      <c r="J80" s="28">
        <f>H80</f>
        <v>2496</v>
      </c>
      <c r="K80" s="28">
        <f>H80-E80</f>
        <v>74</v>
      </c>
      <c r="L80" s="3">
        <v>0</v>
      </c>
      <c r="M80" s="28">
        <f>K80</f>
        <v>74</v>
      </c>
    </row>
    <row r="81" spans="1:13" ht="38.450000000000003" customHeight="1" x14ac:dyDescent="0.25">
      <c r="A81" s="53">
        <v>8</v>
      </c>
      <c r="B81" s="56" t="s">
        <v>60</v>
      </c>
      <c r="C81" s="12" t="s">
        <v>58</v>
      </c>
      <c r="D81" s="58" t="s">
        <v>61</v>
      </c>
      <c r="E81" s="28">
        <v>1353</v>
      </c>
      <c r="F81" s="10">
        <v>0</v>
      </c>
      <c r="G81" s="28">
        <f>E81+F81</f>
        <v>1353</v>
      </c>
      <c r="H81" s="28">
        <v>1353</v>
      </c>
      <c r="I81" s="10">
        <v>0</v>
      </c>
      <c r="J81" s="28">
        <f>H81</f>
        <v>1353</v>
      </c>
      <c r="K81" s="28">
        <v>0</v>
      </c>
      <c r="L81" s="10">
        <v>0</v>
      </c>
      <c r="M81" s="28">
        <v>0</v>
      </c>
    </row>
    <row r="82" spans="1:13" ht="57.6" customHeight="1" x14ac:dyDescent="0.25">
      <c r="A82" s="53">
        <v>9</v>
      </c>
      <c r="B82" s="56" t="s">
        <v>62</v>
      </c>
      <c r="C82" s="104" t="s">
        <v>63</v>
      </c>
      <c r="D82" s="58" t="s">
        <v>64</v>
      </c>
      <c r="E82" s="28">
        <v>1640</v>
      </c>
      <c r="F82" s="10">
        <v>92</v>
      </c>
      <c r="G82" s="28">
        <f>E82+F82</f>
        <v>1732</v>
      </c>
      <c r="H82" s="28">
        <f>E82</f>
        <v>1640</v>
      </c>
      <c r="I82" s="10">
        <f>F82</f>
        <v>92</v>
      </c>
      <c r="J82" s="28">
        <f>G82</f>
        <v>1732</v>
      </c>
      <c r="K82" s="28">
        <v>0</v>
      </c>
      <c r="L82" s="10">
        <v>0</v>
      </c>
      <c r="M82" s="28">
        <v>0</v>
      </c>
    </row>
    <row r="83" spans="1:13" ht="33.6" customHeight="1" x14ac:dyDescent="0.25">
      <c r="A83" s="53">
        <v>10</v>
      </c>
      <c r="B83" s="56" t="s">
        <v>102</v>
      </c>
      <c r="C83" s="105"/>
      <c r="D83" s="58" t="s">
        <v>103</v>
      </c>
      <c r="E83" s="3">
        <v>3</v>
      </c>
      <c r="F83" s="3">
        <v>3</v>
      </c>
      <c r="G83" s="3">
        <v>3</v>
      </c>
      <c r="H83" s="3">
        <v>3</v>
      </c>
      <c r="I83" s="3">
        <v>3</v>
      </c>
      <c r="J83" s="3">
        <v>3</v>
      </c>
      <c r="K83" s="3">
        <v>0</v>
      </c>
      <c r="L83" s="3">
        <v>0</v>
      </c>
      <c r="M83" s="3">
        <v>0</v>
      </c>
    </row>
    <row r="84" spans="1:13" x14ac:dyDescent="0.25">
      <c r="A84" s="106" t="s">
        <v>35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</row>
    <row r="85" spans="1:13" ht="39.6" customHeight="1" x14ac:dyDescent="0.25">
      <c r="A85" s="18"/>
      <c r="B85" s="118" t="s">
        <v>111</v>
      </c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20"/>
    </row>
    <row r="86" spans="1:13" ht="18" hidden="1" customHeight="1" x14ac:dyDescent="0.25">
      <c r="A86" s="18"/>
      <c r="B86" s="121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3"/>
    </row>
    <row r="87" spans="1:13" x14ac:dyDescent="0.25">
      <c r="A87" s="3"/>
      <c r="B87" s="13" t="s">
        <v>10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51" customHeight="1" x14ac:dyDescent="0.25">
      <c r="A88" s="53">
        <v>11</v>
      </c>
      <c r="B88" s="56" t="s">
        <v>65</v>
      </c>
      <c r="C88" s="12" t="s">
        <v>50</v>
      </c>
      <c r="D88" s="58" t="s">
        <v>66</v>
      </c>
      <c r="E88" s="28">
        <v>19445</v>
      </c>
      <c r="F88" s="28">
        <v>4555</v>
      </c>
      <c r="G88" s="28">
        <f>E88+F88</f>
        <v>24000</v>
      </c>
      <c r="H88" s="28">
        <f>H59/H80</f>
        <v>18863.764823717949</v>
      </c>
      <c r="I88" s="28">
        <f>I59/H80</f>
        <v>4918.9883814102568</v>
      </c>
      <c r="J88" s="28">
        <f>J59/H80</f>
        <v>23782.753205128207</v>
      </c>
      <c r="K88" s="14">
        <f>H88-E88</f>
        <v>-581.23517628205082</v>
      </c>
      <c r="L88" s="14">
        <f>I88-F88</f>
        <v>363.98838141025681</v>
      </c>
      <c r="M88" s="14">
        <f>J88-G88</f>
        <v>-217.2467948717931</v>
      </c>
    </row>
    <row r="89" spans="1:13" ht="62.45" customHeight="1" x14ac:dyDescent="0.25">
      <c r="A89" s="53">
        <v>12</v>
      </c>
      <c r="B89" s="56" t="s">
        <v>67</v>
      </c>
      <c r="C89" s="12" t="s">
        <v>50</v>
      </c>
      <c r="D89" s="58" t="s">
        <v>66</v>
      </c>
      <c r="E89" s="28">
        <v>12093</v>
      </c>
      <c r="F89" s="28">
        <v>11931</v>
      </c>
      <c r="G89" s="28">
        <v>12012</v>
      </c>
      <c r="H89" s="28">
        <f>(12036+12595+11980+12000)/4</f>
        <v>12152.75</v>
      </c>
      <c r="I89" s="28">
        <v>11931</v>
      </c>
      <c r="J89" s="28">
        <f>(H89+I89)/2</f>
        <v>12041.875</v>
      </c>
      <c r="K89" s="14">
        <f>H89-E89</f>
        <v>59.75</v>
      </c>
      <c r="L89" s="14">
        <f>I89-F89</f>
        <v>0</v>
      </c>
      <c r="M89" s="14">
        <v>60</v>
      </c>
    </row>
    <row r="90" spans="1:13" ht="60.6" customHeight="1" x14ac:dyDescent="0.25">
      <c r="A90" s="53">
        <v>13</v>
      </c>
      <c r="B90" s="56" t="s">
        <v>68</v>
      </c>
      <c r="C90" s="12" t="s">
        <v>50</v>
      </c>
      <c r="D90" s="58" t="s">
        <v>66</v>
      </c>
      <c r="E90" s="28">
        <v>196</v>
      </c>
      <c r="F90" s="28">
        <v>11878</v>
      </c>
      <c r="G90" s="28">
        <v>816</v>
      </c>
      <c r="H90" s="28">
        <f>H73/H82</f>
        <v>195.71829268292683</v>
      </c>
      <c r="I90" s="28">
        <v>11878</v>
      </c>
      <c r="J90" s="28">
        <f>J73/J82</f>
        <v>816.2580831408776</v>
      </c>
      <c r="K90" s="14">
        <v>0</v>
      </c>
      <c r="L90" s="14">
        <v>0</v>
      </c>
      <c r="M90" s="14">
        <v>0</v>
      </c>
    </row>
    <row r="91" spans="1:13" hidden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25">
      <c r="A92" s="106" t="s">
        <v>35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</row>
    <row r="93" spans="1:13" ht="44.45" customHeight="1" x14ac:dyDescent="0.25">
      <c r="A93" s="19"/>
      <c r="B93" s="124" t="s">
        <v>106</v>
      </c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6"/>
    </row>
    <row r="94" spans="1:13" ht="46.5" hidden="1" customHeight="1" x14ac:dyDescent="0.25">
      <c r="A94" s="19"/>
      <c r="B94" s="127" t="s">
        <v>72</v>
      </c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3"/>
    </row>
    <row r="95" spans="1:13" ht="77.45" hidden="1" customHeight="1" x14ac:dyDescent="0.25">
      <c r="A95" s="19"/>
      <c r="B95" s="128" t="s">
        <v>89</v>
      </c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30"/>
    </row>
    <row r="96" spans="1:13" x14ac:dyDescent="0.25">
      <c r="A96" s="3"/>
      <c r="B96" s="13" t="s">
        <v>11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9" ht="77.45" customHeight="1" x14ac:dyDescent="0.25">
      <c r="A97" s="53">
        <v>14</v>
      </c>
      <c r="B97" s="57" t="s">
        <v>81</v>
      </c>
      <c r="C97" s="12" t="s">
        <v>69</v>
      </c>
      <c r="D97" s="12" t="s">
        <v>66</v>
      </c>
      <c r="E97" s="3">
        <v>100</v>
      </c>
      <c r="F97" s="3">
        <v>0</v>
      </c>
      <c r="G97" s="3">
        <v>100</v>
      </c>
      <c r="H97" s="14">
        <f>(102+100+106+125)/4</f>
        <v>108.25</v>
      </c>
      <c r="I97" s="3">
        <v>0</v>
      </c>
      <c r="J97" s="3">
        <v>108</v>
      </c>
      <c r="K97" s="14">
        <f>H97-E97</f>
        <v>8.25</v>
      </c>
      <c r="L97" s="3">
        <v>0</v>
      </c>
      <c r="M97" s="3">
        <v>8</v>
      </c>
    </row>
    <row r="98" spans="1:19" ht="74.099999999999994" customHeight="1" x14ac:dyDescent="0.25">
      <c r="A98" s="53">
        <v>15</v>
      </c>
      <c r="B98" s="56" t="s">
        <v>82</v>
      </c>
      <c r="C98" s="12" t="s">
        <v>69</v>
      </c>
      <c r="D98" s="12" t="s">
        <v>66</v>
      </c>
      <c r="E98" s="10">
        <v>122</v>
      </c>
      <c r="F98" s="10">
        <v>0</v>
      </c>
      <c r="G98" s="35">
        <v>122</v>
      </c>
      <c r="H98" s="14">
        <v>122</v>
      </c>
      <c r="I98" s="10">
        <v>0</v>
      </c>
      <c r="J98" s="10">
        <v>122</v>
      </c>
      <c r="K98" s="14">
        <v>0</v>
      </c>
      <c r="L98" s="10">
        <v>0</v>
      </c>
      <c r="M98" s="10">
        <v>0</v>
      </c>
    </row>
    <row r="99" spans="1:19" ht="37.5" customHeight="1" x14ac:dyDescent="0.25">
      <c r="A99" s="53">
        <v>16</v>
      </c>
      <c r="B99" s="56" t="s">
        <v>70</v>
      </c>
      <c r="C99" s="12" t="s">
        <v>69</v>
      </c>
      <c r="D99" s="12" t="s">
        <v>66</v>
      </c>
      <c r="E99" s="10">
        <v>0</v>
      </c>
      <c r="F99" s="10">
        <v>97.4</v>
      </c>
      <c r="G99" s="35">
        <v>97.4</v>
      </c>
      <c r="H99" s="10">
        <v>0</v>
      </c>
      <c r="I99" s="14">
        <f>(85+107+112)/3</f>
        <v>101.33333333333333</v>
      </c>
      <c r="J99" s="10">
        <v>101</v>
      </c>
      <c r="K99" s="10">
        <v>0</v>
      </c>
      <c r="L99" s="14">
        <f>I99-F99</f>
        <v>3.9333333333333229</v>
      </c>
      <c r="M99" s="10">
        <v>4</v>
      </c>
    </row>
    <row r="100" spans="1:19" ht="45.95" customHeight="1" x14ac:dyDescent="0.25">
      <c r="A100" s="53">
        <v>17</v>
      </c>
      <c r="B100" s="56" t="s">
        <v>71</v>
      </c>
      <c r="C100" s="12" t="s">
        <v>69</v>
      </c>
      <c r="D100" s="12" t="s">
        <v>66</v>
      </c>
      <c r="E100" s="46">
        <v>89.9</v>
      </c>
      <c r="F100" s="46">
        <v>9.5</v>
      </c>
      <c r="G100" s="46">
        <v>74.5</v>
      </c>
      <c r="H100" s="51">
        <v>90</v>
      </c>
      <c r="I100" s="51">
        <v>10.51</v>
      </c>
      <c r="J100" s="51">
        <f>(1290147+42368194)/(12277795+47083957)%</f>
        <v>73.546247422077428</v>
      </c>
      <c r="K100" s="51">
        <f>H100-E100</f>
        <v>9.9999999999994316E-2</v>
      </c>
      <c r="L100" s="51">
        <f>I100-F100</f>
        <v>1.0099999999999998</v>
      </c>
      <c r="M100" s="51">
        <f>J100-G100</f>
        <v>-0.95375257792257173</v>
      </c>
    </row>
    <row r="101" spans="1:19" ht="11.45" hidden="1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9" ht="18.95" customHeight="1" x14ac:dyDescent="0.25">
      <c r="A102" s="106" t="s">
        <v>35</v>
      </c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</row>
    <row r="103" spans="1:19" ht="33.75" hidden="1" customHeight="1" x14ac:dyDescent="0.25">
      <c r="A103" s="20"/>
      <c r="B103" s="121" t="s">
        <v>73</v>
      </c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3"/>
    </row>
    <row r="104" spans="1:19" ht="8.4499999999999993" hidden="1" customHeight="1" x14ac:dyDescent="0.25">
      <c r="A104" s="20"/>
      <c r="B104" s="121" t="s">
        <v>74</v>
      </c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3"/>
    </row>
    <row r="105" spans="1:19" ht="16.5" hidden="1" customHeight="1" x14ac:dyDescent="0.25">
      <c r="A105" s="21"/>
      <c r="B105" s="118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20"/>
    </row>
    <row r="106" spans="1:19" ht="19.7" customHeight="1" x14ac:dyDescent="0.25">
      <c r="A106" s="113" t="s">
        <v>88</v>
      </c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S106" s="4" t="s">
        <v>75</v>
      </c>
    </row>
    <row r="107" spans="1:19" ht="4.3499999999999996" hidden="1" customHeight="1" x14ac:dyDescent="0.25">
      <c r="A107" s="1"/>
    </row>
    <row r="108" spans="1:19" s="30" customFormat="1" ht="27.95" customHeight="1" x14ac:dyDescent="0.25">
      <c r="A108" s="110" t="s">
        <v>91</v>
      </c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</row>
    <row r="109" spans="1:19" s="30" customFormat="1" ht="12.95" customHeight="1" x14ac:dyDescent="0.25">
      <c r="A109" s="31" t="s">
        <v>36</v>
      </c>
      <c r="B109" s="31"/>
      <c r="C109" s="31"/>
      <c r="D109" s="31"/>
    </row>
    <row r="110" spans="1:19" s="30" customFormat="1" x14ac:dyDescent="0.25">
      <c r="A110" s="110" t="s">
        <v>107</v>
      </c>
      <c r="B110" s="110"/>
      <c r="C110" s="110"/>
      <c r="D110" s="110"/>
      <c r="E110" s="110"/>
    </row>
    <row r="111" spans="1:19" s="30" customFormat="1" x14ac:dyDescent="0.25">
      <c r="A111" s="110"/>
      <c r="B111" s="110"/>
      <c r="C111" s="110"/>
      <c r="D111" s="110"/>
      <c r="E111" s="110"/>
      <c r="G111" s="111"/>
      <c r="H111" s="111"/>
      <c r="J111" s="112" t="s">
        <v>108</v>
      </c>
      <c r="K111" s="112"/>
      <c r="L111" s="112"/>
      <c r="M111" s="112"/>
    </row>
    <row r="112" spans="1:19" s="30" customFormat="1" ht="15.75" customHeight="1" x14ac:dyDescent="0.25">
      <c r="A112" s="32"/>
      <c r="B112" s="32"/>
      <c r="C112" s="32"/>
      <c r="D112" s="32"/>
      <c r="E112" s="32"/>
      <c r="J112" s="109" t="s">
        <v>25</v>
      </c>
      <c r="K112" s="109"/>
      <c r="L112" s="109"/>
      <c r="M112" s="109"/>
    </row>
    <row r="113" spans="1:13" s="30" customFormat="1" ht="21.95" customHeight="1" x14ac:dyDescent="0.25">
      <c r="A113" s="78" t="s">
        <v>84</v>
      </c>
      <c r="B113" s="78"/>
      <c r="C113" s="78"/>
      <c r="D113" s="78"/>
      <c r="E113" s="78"/>
      <c r="G113" s="111"/>
      <c r="H113" s="111"/>
      <c r="J113" s="112" t="s">
        <v>83</v>
      </c>
      <c r="K113" s="112"/>
      <c r="L113" s="112"/>
      <c r="M113" s="112"/>
    </row>
    <row r="114" spans="1:13" s="30" customFormat="1" ht="15.75" customHeight="1" x14ac:dyDescent="0.25">
      <c r="A114" s="88"/>
      <c r="B114" s="88"/>
      <c r="C114" s="88"/>
      <c r="D114" s="88"/>
      <c r="E114" s="88"/>
      <c r="J114" s="109" t="s">
        <v>25</v>
      </c>
      <c r="K114" s="109"/>
      <c r="L114" s="109"/>
      <c r="M114" s="109"/>
    </row>
    <row r="115" spans="1:13" ht="15.75" customHeight="1" x14ac:dyDescent="0.25">
      <c r="A115" s="88"/>
      <c r="B115" s="88"/>
      <c r="C115" s="88"/>
      <c r="D115" s="88"/>
      <c r="E115" s="88"/>
      <c r="J115" s="114"/>
      <c r="K115" s="114"/>
      <c r="L115" s="114"/>
      <c r="M115" s="114"/>
    </row>
  </sheetData>
  <mergeCells count="92">
    <mergeCell ref="C82:C83"/>
    <mergeCell ref="A113:E113"/>
    <mergeCell ref="A92:M92"/>
    <mergeCell ref="B93:M93"/>
    <mergeCell ref="B94:M94"/>
    <mergeCell ref="B95:M95"/>
    <mergeCell ref="B104:M104"/>
    <mergeCell ref="B105:M105"/>
    <mergeCell ref="B103:M103"/>
    <mergeCell ref="J115:M115"/>
    <mergeCell ref="B56:D56"/>
    <mergeCell ref="B57:D57"/>
    <mergeCell ref="A114:E115"/>
    <mergeCell ref="B85:M85"/>
    <mergeCell ref="B86:M86"/>
    <mergeCell ref="J113:M113"/>
    <mergeCell ref="J112:M112"/>
    <mergeCell ref="A75:M75"/>
    <mergeCell ref="A108:M108"/>
    <mergeCell ref="J114:M114"/>
    <mergeCell ref="A110:E111"/>
    <mergeCell ref="G111:H111"/>
    <mergeCell ref="J111:M111"/>
    <mergeCell ref="G113:H113"/>
    <mergeCell ref="A106:M106"/>
    <mergeCell ref="B24:M24"/>
    <mergeCell ref="A84:M84"/>
    <mergeCell ref="A64:A65"/>
    <mergeCell ref="B64:B65"/>
    <mergeCell ref="C64:C65"/>
    <mergeCell ref="A102:M102"/>
    <mergeCell ref="B40:D40"/>
    <mergeCell ref="B41:D41"/>
    <mergeCell ref="D69:D70"/>
    <mergeCell ref="D64:D65"/>
    <mergeCell ref="B77:M77"/>
    <mergeCell ref="B78:M78"/>
    <mergeCell ref="B54:D55"/>
    <mergeCell ref="K54:M54"/>
    <mergeCell ref="A44:M50"/>
    <mergeCell ref="A51:M51"/>
    <mergeCell ref="B59:D59"/>
    <mergeCell ref="B58:D58"/>
    <mergeCell ref="K64:M64"/>
    <mergeCell ref="C69:C70"/>
    <mergeCell ref="B34:D34"/>
    <mergeCell ref="B35:D35"/>
    <mergeCell ref="E54:G54"/>
    <mergeCell ref="H54:J54"/>
    <mergeCell ref="B37:D37"/>
    <mergeCell ref="B38:D38"/>
    <mergeCell ref="B39:D39"/>
    <mergeCell ref="B33:D33"/>
    <mergeCell ref="B42:D42"/>
    <mergeCell ref="B43:D43"/>
    <mergeCell ref="E19:M19"/>
    <mergeCell ref="A21:M21"/>
    <mergeCell ref="A52:M52"/>
    <mergeCell ref="B36:D36"/>
    <mergeCell ref="B26:M26"/>
    <mergeCell ref="A31:A32"/>
    <mergeCell ref="E31:G31"/>
    <mergeCell ref="U31:W31"/>
    <mergeCell ref="X31:Z31"/>
    <mergeCell ref="E11:M11"/>
    <mergeCell ref="E12:M12"/>
    <mergeCell ref="B15:M15"/>
    <mergeCell ref="B16:M16"/>
    <mergeCell ref="R31:T31"/>
    <mergeCell ref="H31:J31"/>
    <mergeCell ref="K31:M31"/>
    <mergeCell ref="B31:D32"/>
    <mergeCell ref="E7:M7"/>
    <mergeCell ref="E8:M8"/>
    <mergeCell ref="E9:M9"/>
    <mergeCell ref="B25:M25"/>
    <mergeCell ref="A9:A10"/>
    <mergeCell ref="B17:M17"/>
    <mergeCell ref="A13:M13"/>
    <mergeCell ref="A20:M20"/>
    <mergeCell ref="E10:M10"/>
    <mergeCell ref="A7:A8"/>
    <mergeCell ref="J1:M4"/>
    <mergeCell ref="A11:A12"/>
    <mergeCell ref="B76:M76"/>
    <mergeCell ref="E64:G64"/>
    <mergeCell ref="H64:J64"/>
    <mergeCell ref="A54:A55"/>
    <mergeCell ref="A60:M60"/>
    <mergeCell ref="A61:M61"/>
    <mergeCell ref="A5:M5"/>
    <mergeCell ref="A6:M6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01.01.2020</vt:lpstr>
      <vt:lpstr>'01.01.2020'!Область_друку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2022-02-08T08:18:49Z</cp:lastPrinted>
  <dcterms:created xsi:type="dcterms:W3CDTF">2018-12-28T08:43:53Z</dcterms:created>
  <dcterms:modified xsi:type="dcterms:W3CDTF">2022-02-15T14:52:20Z</dcterms:modified>
</cp:coreProperties>
</file>