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1\Лютий\1802\Звіти ЖКГ\"/>
    </mc:Choice>
  </mc:AlternateContent>
  <bookViews>
    <workbookView xWindow="0" yWindow="0" windowWidth="24000" windowHeight="9780"/>
  </bookViews>
  <sheets>
    <sheet name="Лист1" sheetId="1" r:id="rId1"/>
  </sheets>
  <definedNames>
    <definedName name="_xlnm.Print_Area" localSheetId="0">Лист1!$A$1:$Z$142</definedName>
  </definedNames>
  <calcPr calcId="152511"/>
</workbook>
</file>

<file path=xl/calcChain.xml><?xml version="1.0" encoding="utf-8"?>
<calcChain xmlns="http://schemas.openxmlformats.org/spreadsheetml/2006/main">
  <c r="U123" i="1" l="1"/>
  <c r="U84" i="1"/>
  <c r="O84" i="1"/>
  <c r="X84" i="1" s="1"/>
  <c r="Z84" i="1" s="1"/>
  <c r="O59" i="1"/>
  <c r="V58" i="1"/>
  <c r="V60" i="1" s="1"/>
  <c r="O49" i="1"/>
  <c r="X126" i="1"/>
  <c r="Z126" i="1" s="1"/>
  <c r="W126" i="1"/>
  <c r="W120" i="1"/>
  <c r="S126" i="1"/>
  <c r="O120" i="1"/>
  <c r="X120" i="1" s="1"/>
  <c r="Z120" i="1" s="1"/>
  <c r="V113" i="1"/>
  <c r="V112" i="1"/>
  <c r="Y112" i="1" s="1"/>
  <c r="Z112" i="1" s="1"/>
  <c r="V101" i="1"/>
  <c r="W101" i="1"/>
  <c r="Q101" i="1"/>
  <c r="K48" i="1"/>
  <c r="L48" i="1" s="1"/>
  <c r="Q113" i="1"/>
  <c r="Q112" i="1"/>
  <c r="S112" i="1" s="1"/>
  <c r="O70" i="1"/>
  <c r="O80" i="1"/>
  <c r="S80" i="1" s="1"/>
  <c r="O69" i="1"/>
  <c r="S69" i="1"/>
  <c r="U95" i="1"/>
  <c r="O98" i="1"/>
  <c r="S98" i="1" s="1"/>
  <c r="U69" i="1"/>
  <c r="O58" i="1" s="1"/>
  <c r="Q48" i="1"/>
  <c r="Q50" i="1" s="1"/>
  <c r="O47" i="1"/>
  <c r="S47" i="1" s="1"/>
  <c r="I47" i="1"/>
  <c r="L47" i="1" s="1"/>
  <c r="O95" i="1"/>
  <c r="S95" i="1" s="1"/>
  <c r="I59" i="1"/>
  <c r="U59" i="1" s="1"/>
  <c r="W59" i="1" s="1"/>
  <c r="S84" i="1"/>
  <c r="J60" i="1"/>
  <c r="S113" i="1"/>
  <c r="Y108" i="1"/>
  <c r="Z108" i="1"/>
  <c r="Y109" i="1"/>
  <c r="Z109" i="1"/>
  <c r="W108" i="1"/>
  <c r="W109" i="1"/>
  <c r="V107" i="1"/>
  <c r="S108" i="1"/>
  <c r="S109" i="1"/>
  <c r="Q107" i="1"/>
  <c r="Q117" i="1" s="1"/>
  <c r="S117" i="1" s="1"/>
  <c r="W103" i="1"/>
  <c r="W104" i="1"/>
  <c r="Y103" i="1"/>
  <c r="Z103" i="1" s="1"/>
  <c r="Y104" i="1"/>
  <c r="Z104" i="1" s="1"/>
  <c r="V102" i="1"/>
  <c r="Y102" i="1" s="1"/>
  <c r="Z102" i="1" s="1"/>
  <c r="Q102" i="1"/>
  <c r="S102" i="1"/>
  <c r="S103" i="1"/>
  <c r="S104" i="1"/>
  <c r="X77" i="1"/>
  <c r="Z77" i="1"/>
  <c r="U85" i="1"/>
  <c r="X85" i="1"/>
  <c r="Z85" i="1" s="1"/>
  <c r="W84" i="1"/>
  <c r="O85" i="1"/>
  <c r="S85" i="1"/>
  <c r="U81" i="1"/>
  <c r="W81" i="1"/>
  <c r="U80" i="1"/>
  <c r="W80" i="1"/>
  <c r="O81" i="1"/>
  <c r="S81" i="1"/>
  <c r="W77" i="1"/>
  <c r="S77" i="1"/>
  <c r="X71" i="1"/>
  <c r="Z71" i="1"/>
  <c r="X72" i="1"/>
  <c r="Z72" i="1"/>
  <c r="X73" i="1"/>
  <c r="Z73" i="1"/>
  <c r="W71" i="1"/>
  <c r="W72" i="1"/>
  <c r="W73" i="1"/>
  <c r="S71" i="1"/>
  <c r="S72" i="1"/>
  <c r="S73" i="1"/>
  <c r="S76" i="1"/>
  <c r="S101" i="1"/>
  <c r="S89" i="1"/>
  <c r="W89" i="1"/>
  <c r="S90" i="1"/>
  <c r="W90" i="1"/>
  <c r="S93" i="1"/>
  <c r="W93" i="1"/>
  <c r="U98" i="1"/>
  <c r="X98" i="1" s="1"/>
  <c r="Z98" i="1" s="1"/>
  <c r="X76" i="1"/>
  <c r="Z76" i="1"/>
  <c r="W76" i="1"/>
  <c r="W70" i="1"/>
  <c r="X89" i="1"/>
  <c r="Z89" i="1"/>
  <c r="X93" i="1"/>
  <c r="Z93" i="1"/>
  <c r="X90" i="1"/>
  <c r="Z90" i="1"/>
  <c r="S107" i="1"/>
  <c r="Y113" i="1"/>
  <c r="Z113" i="1"/>
  <c r="W113" i="1"/>
  <c r="S70" i="1"/>
  <c r="X81" i="1"/>
  <c r="Z81" i="1" s="1"/>
  <c r="O46" i="1"/>
  <c r="O50" i="1" s="1"/>
  <c r="I46" i="1"/>
  <c r="L46" i="1" s="1"/>
  <c r="X70" i="1"/>
  <c r="Z70" i="1" s="1"/>
  <c r="U46" i="1"/>
  <c r="W46" i="1" s="1"/>
  <c r="X80" i="1"/>
  <c r="Z80" i="1" s="1"/>
  <c r="K59" i="1"/>
  <c r="K60" i="1" s="1"/>
  <c r="K50" i="1"/>
  <c r="V48" i="1"/>
  <c r="W48" i="1" s="1"/>
  <c r="S46" i="1"/>
  <c r="U47" i="1"/>
  <c r="W47" i="1" s="1"/>
  <c r="Y101" i="1"/>
  <c r="Z101" i="1" s="1"/>
  <c r="W85" i="1"/>
  <c r="W112" i="1"/>
  <c r="S49" i="1"/>
  <c r="Q59" i="1"/>
  <c r="S59" i="1" s="1"/>
  <c r="L59" i="1"/>
  <c r="V59" i="1"/>
  <c r="Q60" i="1"/>
  <c r="V50" i="1"/>
  <c r="W107" i="1"/>
  <c r="X95" i="1"/>
  <c r="Z95" i="1" s="1"/>
  <c r="W95" i="1"/>
  <c r="O60" i="1" l="1"/>
  <c r="S60" i="1" s="1"/>
  <c r="S58" i="1"/>
  <c r="Y107" i="1"/>
  <c r="Z107" i="1" s="1"/>
  <c r="W123" i="1"/>
  <c r="W98" i="1"/>
  <c r="O123" i="1"/>
  <c r="S123" i="1" s="1"/>
  <c r="W102" i="1"/>
  <c r="V117" i="1"/>
  <c r="X69" i="1"/>
  <c r="Z69" i="1" s="1"/>
  <c r="I49" i="1"/>
  <c r="S48" i="1"/>
  <c r="S50" i="1" s="1"/>
  <c r="S120" i="1"/>
  <c r="W69" i="1"/>
  <c r="U49" i="1" l="1"/>
  <c r="L49" i="1"/>
  <c r="L50" i="1" s="1"/>
  <c r="I58" i="1"/>
  <c r="Y117" i="1"/>
  <c r="Z117" i="1" s="1"/>
  <c r="W117" i="1"/>
  <c r="I50" i="1"/>
  <c r="X123" i="1"/>
  <c r="Z123" i="1" s="1"/>
  <c r="L58" i="1" l="1"/>
  <c r="L60" i="1" s="1"/>
  <c r="I60" i="1"/>
  <c r="U58" i="1"/>
  <c r="W49" i="1"/>
  <c r="W50" i="1" s="1"/>
  <c r="U50" i="1"/>
  <c r="U60" i="1" l="1"/>
  <c r="W60" i="1" s="1"/>
  <c r="W58" i="1"/>
</calcChain>
</file>

<file path=xl/sharedStrings.xml><?xml version="1.0" encoding="utf-8"?>
<sst xmlns="http://schemas.openxmlformats.org/spreadsheetml/2006/main" count="238" uniqueCount="138">
  <si>
    <t xml:space="preserve">1. </t>
  </si>
  <si>
    <t>управління житлово-комунального господарства Хмельницької міської ради</t>
  </si>
  <si>
    <t>2.</t>
  </si>
  <si>
    <t>3.</t>
  </si>
  <si>
    <t>Наказ Міністерства фінансів України</t>
  </si>
  <si>
    <t>26 серпня 2014 року № 836</t>
  </si>
  <si>
    <t>(у редакції наказу Міністерства фінансів України</t>
  </si>
  <si>
    <t>ЗАТВЕРДЖЕНО</t>
  </si>
  <si>
    <t>загальний фонд</t>
  </si>
  <si>
    <t>спеціальний фонд</t>
  </si>
  <si>
    <t>усього</t>
  </si>
  <si>
    <t>Затверджено у паспорті бюджетної  програми</t>
  </si>
  <si>
    <t>Відхилення</t>
  </si>
  <si>
    <t>Напрями використання бюджетних коштів</t>
  </si>
  <si>
    <t>6.</t>
  </si>
  <si>
    <t>Усього</t>
  </si>
  <si>
    <t>№ з/п</t>
  </si>
  <si>
    <t xml:space="preserve">7. </t>
  </si>
  <si>
    <t>Найменування місцевої/ регіональної програми</t>
  </si>
  <si>
    <t>(підпис)</t>
  </si>
  <si>
    <t>грн.</t>
  </si>
  <si>
    <t>Капітальний ремонт житлового фонду</t>
  </si>
  <si>
    <t>Програма утримання та розвитку житлово-комунального господарства та благоустрою м.Хмельницького на 2017-2020 роки</t>
  </si>
  <si>
    <t>обсяг видатків</t>
  </si>
  <si>
    <t>тис.грн.</t>
  </si>
  <si>
    <t>од.</t>
  </si>
  <si>
    <t>%</t>
  </si>
  <si>
    <t>рішення сесії міської ради</t>
  </si>
  <si>
    <t>розрахунково</t>
  </si>
  <si>
    <t>кількість об'єктів (пандусів біля будинків), що необхідно встановити</t>
  </si>
  <si>
    <t>кількість об'єктів (пандусів біля будинків), що планується встановити</t>
  </si>
  <si>
    <t xml:space="preserve">середня вартість встановлення одного пандусу </t>
  </si>
  <si>
    <t>список інвалідів-візочників</t>
  </si>
  <si>
    <t>затрат</t>
  </si>
  <si>
    <t>продукту</t>
  </si>
  <si>
    <t>ефективності</t>
  </si>
  <si>
    <t>якості</t>
  </si>
  <si>
    <t xml:space="preserve">питома вага кількості об'єктів житлового фонду (будинків), на яких необхідно провести капітальний ремонт, до кількості об'єктів (будинків), що заплановано відремонтувати </t>
  </si>
  <si>
    <t>перспективний план роботи  відділу з експлуатації та ремону житлового фонду</t>
  </si>
  <si>
    <t>титульний список</t>
  </si>
  <si>
    <t>Пояснення: фактичне використання коштів, зменшення обсягів виконаних робіт</t>
  </si>
  <si>
    <t>від 29 грудня 2018 року № 1209)</t>
  </si>
  <si>
    <t>ЗВІТ</t>
  </si>
  <si>
    <t>про виконання паспорта бюджетної програми</t>
  </si>
  <si>
    <t>0610</t>
  </si>
  <si>
    <t xml:space="preserve"> Експлуатація та технічне обслуговування житлового фонду</t>
  </si>
  <si>
    <t>4.</t>
  </si>
  <si>
    <t>Цілі державної політики, на досягнення яких спрямована реалізація бюджетної програми</t>
  </si>
  <si>
    <t>Ціль державної політики</t>
  </si>
  <si>
    <t>5.</t>
  </si>
  <si>
    <t>Мета бюджетної програми</t>
  </si>
  <si>
    <t>Завдання бюджетної програми</t>
  </si>
  <si>
    <t xml:space="preserve">Завдання </t>
  </si>
  <si>
    <t xml:space="preserve">Видатки (надані кредити з бюджету) та напрями використання бюджетних коштів за бюджетною програмою </t>
  </si>
  <si>
    <t>Забезпечення в належному стані житлового фонду, збільшення терміну його експлуатації, підвищення рівня благоустрою житлових будинків</t>
  </si>
  <si>
    <t xml:space="preserve">Забезпечення надійної та безперебійної експлуатації житлового фонду, підвищення експлуатаційних </t>
  </si>
  <si>
    <t xml:space="preserve">властивостей житлового фонду і утримання його у належному стані, забезпечення його </t>
  </si>
  <si>
    <t>надійності та безпечної експлуатації, покращення умов проживання мешканців міста</t>
  </si>
  <si>
    <t xml:space="preserve">Проведення поточного ремонту житлового фонду </t>
  </si>
  <si>
    <t>Проведення поточного ремонту житлового фонду на умовах співфінансування</t>
  </si>
  <si>
    <t>обсяг видатків, в т.ч.:</t>
  </si>
  <si>
    <t>рішення виконавчого комітету</t>
  </si>
  <si>
    <t xml:space="preserve">кількість житлових будинків в яких планується здійснити поточний ремонт залізобетонних конструкцій </t>
  </si>
  <si>
    <t>витрати на проведення поточного ремонту залізобетонних конструкцій в 1 будинку</t>
  </si>
  <si>
    <t xml:space="preserve">питомага вага кількості пандусів, що заплановано встановити до кількості, які необхідно встановити </t>
  </si>
  <si>
    <t>питома вага кількості будинків, що заплановано відремонтувати до кількості в яких необхідно здійснити поточний ремонт</t>
  </si>
  <si>
    <t xml:space="preserve">Завдання 1. Проведення поточного ремонту житлового фонду </t>
  </si>
  <si>
    <t>гривень</t>
  </si>
  <si>
    <t xml:space="preserve">Програма співфінансування робіт з капітального ремонту багатоквартирних житлових будинків міста Хмельницького на 2017-2022 роки, Програма популяризації та ефективного впровадження програм у сфері житлово-комунального господарства на 2019 – 2023 роки, Програма співфінансування робіт з ремонту багатоквартирних житлових будинків м. Хмельницького на 2019 – 2023 роки </t>
  </si>
  <si>
    <t>кількість об'єктів  житлового фонду (будинків), що потребують капітального ремонту, в т.ч.:</t>
  </si>
  <si>
    <t xml:space="preserve">кількість об'єктів  житлового фонду (будинків), що планується відремонтувати першочергово, в т.ч.: </t>
  </si>
  <si>
    <t xml:space="preserve">кількість об’єктів житлового фонду (житлових будинків), в яких необхідно виконати роботи з поточного ремонту на умовах співфінансування </t>
  </si>
  <si>
    <t>кількість об’єктів житлового фонду (житлових будинків), в яких планується виконати роботи з поточного ремонту на умовах співфінансування</t>
  </si>
  <si>
    <t xml:space="preserve"> </t>
  </si>
  <si>
    <t xml:space="preserve">середні витрати на виконання робіт з поточного ремонту житлового фонду на умовах співфінансування в 1 житловому будинку </t>
  </si>
  <si>
    <t>питома вага кількості об’єктів житлового фонду (житлових будинків), в яких планується виконати роботи з поточного ремонту на умовах співфінансування до кількості об’єктів житлового фонду (житлових будинків), в яких необхідно виконати роботи з поточного ремонту на умовах співфінансування</t>
  </si>
  <si>
    <t>Касові видатки (надані кредити з бюджету)</t>
  </si>
  <si>
    <t>Видатки (надані кредити з бюджету) на реалізацію місцевих/ регіональних програм, які виконуються в межах бюджетної програми</t>
  </si>
  <si>
    <t>8.</t>
  </si>
  <si>
    <t xml:space="preserve">Результативні показники бюджетної програми та аналіз їх виконання </t>
  </si>
  <si>
    <t xml:space="preserve">9. </t>
  </si>
  <si>
    <t>Показники</t>
  </si>
  <si>
    <t>Одиниця виміру</t>
  </si>
  <si>
    <t xml:space="preserve">Джерело інформації </t>
  </si>
  <si>
    <t>10. Узагальнений висновок про виконання бюджетної програми.</t>
  </si>
  <si>
    <t>(код Програмної класифікації видатків  та кредитування місцевого бюджету)</t>
  </si>
  <si>
    <t>03356163</t>
  </si>
  <si>
    <t>(код за ЄДРПОУ)</t>
  </si>
  <si>
    <t>(код бюджету)</t>
  </si>
  <si>
    <t>(код Типової  програмної класифікації видатків  та кредитування місцевого бюджету)</t>
  </si>
  <si>
    <t>(код Фунціональної  класифікації видатків  та кредитування бюджету)</t>
  </si>
  <si>
    <t>Фактичні результативні показники, досягнуті за рахунок касових видатків (наданих кредитів з бюджету)</t>
  </si>
  <si>
    <t>(найменування головного розпорядника коштів місцевого бюджету)</t>
  </si>
  <si>
    <t>(найменування бюджетної програми згідно з Типовою програмною класифікацією видатків та кредитування місцевого бюджету)</t>
  </si>
  <si>
    <t xml:space="preserve">Пояснення: заплановані роботи виконані в межах кошторисних призначень </t>
  </si>
  <si>
    <t>(найменування відповідального виконавця)</t>
  </si>
  <si>
    <t>місцевого бюджету на 01.01.2021 року</t>
  </si>
  <si>
    <t>обсяг видатків на встановлення пандусів біля будинків</t>
  </si>
  <si>
    <t xml:space="preserve">обсяг видатків на обстеження житлового будинку </t>
  </si>
  <si>
    <t xml:space="preserve">кількість житлових будинків, які необхідно обстежити </t>
  </si>
  <si>
    <t>Завдання 2.  Проведення поточного ремонту житлового фонду на умовах співфінансування</t>
  </si>
  <si>
    <t>Завдання 3. Капітальний ремонт житлового фонду</t>
  </si>
  <si>
    <t>Завдання 2. Проведення поточного ремонту житлового фонду на умовах співфінансування</t>
  </si>
  <si>
    <t>службова записка начальника відділу з експлуатації та ремону житлового фонду</t>
  </si>
  <si>
    <t>додаток до титульного списку</t>
  </si>
  <si>
    <t>кількість багатоквартирних житлових будинків, що потребують капітального ремонту</t>
  </si>
  <si>
    <t>кількість багатоквартирних житлових будинків, в яких необхідно виконати роботи з капітального ремонту на умовах співфінансування</t>
  </si>
  <si>
    <t xml:space="preserve">кількість багатоквартирних житлових будинків, що планується відремонтувати </t>
  </si>
  <si>
    <t>кількість багатоквартирних житлових будинків, в яких планується виконати роботи з капітального на умовах співфінансування</t>
  </si>
  <si>
    <t>середні витрати на виконання робіт з капітального ремонту в 1 багатоквартирному житловому будинку</t>
  </si>
  <si>
    <t>середні витрати на виконання робіт з капітального ремонту покрівель, заміна вікон, вхідних дверей (співфінансування) в 1 багатоквартирному житловому будинку</t>
  </si>
  <si>
    <t>обсяг видатків на здійснення послуг з проведення дезінфекційних заходів</t>
  </si>
  <si>
    <t>площа, на якій планується здійснювати дезінфекційні заходи</t>
  </si>
  <si>
    <t xml:space="preserve">середні витрати на здійснення дезінфекційних заходів на 1 кв. м площі </t>
  </si>
  <si>
    <t>Завдання 4. Здійснення послуг з проведення дезінфекційних заходів</t>
  </si>
  <si>
    <t>рішення виковчого комітету ХМР</t>
  </si>
  <si>
    <t>тис. кв.м</t>
  </si>
  <si>
    <t>розрахунок</t>
  </si>
  <si>
    <t>Здійснення послуг з проведення дезінфекційних заходів</t>
  </si>
  <si>
    <t>Виконання бюджетної програми становить 94,7 % до затверджених призначень в 2020 р.</t>
  </si>
  <si>
    <t>Пояснення: п.1 економія коштів відповідно до актів виконих робіт, п. 2 економія коштів за результатами проведення тендерних торів</t>
  </si>
  <si>
    <t>Пояснення: п.2 пандуси встановлювалися від будинку на прибудинковій території та всередині будинку на сходовій клітці до ліфта. Зважаючи на те, що встановлення пандусів на сходовій клітці та на сходах при вході до під'їзду потребують менших затрат на одиницю ніж затрати на пандуси, які влаштовуються  при вході в під'їзд будинку на прибудинковій території, виникла можливість встановлення їх більшої кількості.</t>
  </si>
  <si>
    <t>Пояснення: п.1 середня вартість робіт змінилася в зв'язку з можливістю зменшення затрат на встановлення 1 пандусу в залежності від місця його розташування, п.2 середня вартість змінилася за рахунок економії коштів</t>
  </si>
  <si>
    <t>Пояснення: п.1 за резулльтатами проведених тендерних торгів, виникла економія коштів на виконання робіт на 8 об'єктах</t>
  </si>
  <si>
    <t>Пояснення: п.1 середні витрати змінилися за рахунок економії коштів</t>
  </si>
  <si>
    <r>
      <t>Пояснення:</t>
    </r>
    <r>
      <rPr>
        <sz val="11"/>
        <rFont val="Times New Roman"/>
        <family val="1"/>
        <charset val="204"/>
      </rPr>
      <t xml:space="preserve"> п. 1   зміни в середніх витратах пов'язані з тим, що роботи виконані не в повному обсязі, що призвело до недоосвоєння коштів</t>
    </r>
  </si>
  <si>
    <t>п. 2 зміни в середніх витратах пов'язані з економією коштів</t>
  </si>
  <si>
    <t>В. о. начальника управління комунальної інфраструктури</t>
  </si>
  <si>
    <t>Заступник начальника відділу бухгалтерського обліку та звітності</t>
  </si>
  <si>
    <t>В. ГУРСЬКИЙ</t>
  </si>
  <si>
    <t>(ініціали/ініціал, прізвище)</t>
  </si>
  <si>
    <t>В. РИЧІНА</t>
  </si>
  <si>
    <t xml:space="preserve">Пояснення: п.2 роботи виконані не в повному обсязі (1 обєкт виконано, на 4 обєкти виготовлено ПКД, техзвіти, інженерно-геологічні вишукування) </t>
  </si>
  <si>
    <r>
      <t>Пояснення:</t>
    </r>
    <r>
      <rPr>
        <sz val="11"/>
        <rFont val="Times New Roman"/>
        <family val="1"/>
        <charset val="204"/>
      </rPr>
      <t xml:space="preserve"> площа, на якій здійснювалися дезінфекційні заходи відповідно до актів виконаних робіт</t>
    </r>
  </si>
  <si>
    <t>Пояснення: фактичне використання коштів відповідно до актів виконаних робіт, зменшення обсягів виконаних робіт</t>
  </si>
  <si>
    <r>
      <t>Пояснення:</t>
    </r>
    <r>
      <rPr>
        <sz val="11"/>
        <rFont val="Times New Roman"/>
        <family val="1"/>
        <charset val="204"/>
      </rPr>
      <t xml:space="preserve"> дезінфекційні заходи здійснювалися на підставі листів ДУ "Хмельницький обласний лабораторний центр МОЗ України" </t>
    </r>
  </si>
  <si>
    <t>Аналіз стану виконання результативних показників: 1) результативні показники по завданню 1 виконані в повному обсязі, виникла економія коштів; 2) недовиконання показників затрат по завданню 2 пов'язане  з тим, що підрядною організацією роботи виконані та не вчасно подані документи про їх виконання; 3) недовиконання показників по завданню 3 тому, що з 5 запланованих об'єкт 1 об'єкт виконано, на 4 об'єкти виготовлено ПКД, техзвіти, інженерно-геологічні вишукування; 4) недовиконання показників по завданню 4 пов'язане з тим, що кошти на здійснення послуг з проведення дезінфекційних заходів освоювалися  на підставі листів ДУ "Хмельницький обласний лабораторний центр МОЗ України"</t>
  </si>
  <si>
    <t>Пояснення: п.1 за резулльтатами проведених тендерних торгів, виникла економія коштів на виконання робіт з капітального ремонту на умовах співфінансування, кошти на роботи з капітального ремонту використані не в повному обсязі, з запланованих ооб'єктів - 1 виконано, на інші об'єкти виготовлено ПКД, техзвіти, інженерно-геологічні вишукування)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</si>
</sst>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
  </numFmts>
  <fonts count="18" x14ac:knownFonts="1">
    <font>
      <sz val="11"/>
      <color theme="1"/>
      <name val="Calibri"/>
      <family val="2"/>
      <charset val="204"/>
      <scheme val="minor"/>
    </font>
    <font>
      <sz val="10"/>
      <name val="Arial Cyr"/>
      <charset val="204"/>
    </font>
    <font>
      <sz val="12"/>
      <name val="Times New Roman"/>
      <family val="1"/>
      <charset val="204"/>
    </font>
    <font>
      <sz val="10"/>
      <color indexed="8"/>
      <name val="Times New Roman"/>
      <family val="1"/>
      <charset val="204"/>
    </font>
    <font>
      <sz val="10"/>
      <name val="Times New Roman"/>
      <family val="1"/>
      <charset val="204"/>
    </font>
    <font>
      <sz val="8"/>
      <name val="Arial"/>
      <family val="2"/>
      <charset val="204"/>
    </font>
    <font>
      <sz val="8"/>
      <name val="Times New Roman"/>
      <family val="1"/>
      <charset val="204"/>
    </font>
    <font>
      <b/>
      <sz val="12"/>
      <name val="Times New Roman"/>
      <family val="1"/>
      <charset val="204"/>
    </font>
    <font>
      <sz val="11.5"/>
      <name val="Times New Roman"/>
      <family val="1"/>
      <charset val="204"/>
    </font>
    <font>
      <sz val="11"/>
      <name val="Times New Roman"/>
      <family val="1"/>
      <charset val="204"/>
    </font>
    <font>
      <sz val="11"/>
      <color indexed="8"/>
      <name val="Times New Roman"/>
      <family val="1"/>
      <charset val="204"/>
    </font>
    <font>
      <sz val="11"/>
      <color indexed="8"/>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sz val="8"/>
      <name val="Calibri"/>
      <family val="2"/>
      <charset val="204"/>
    </font>
    <font>
      <b/>
      <sz val="11"/>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5" fillId="0" borderId="0">
      <alignment horizontal="left"/>
    </xf>
    <xf numFmtId="0" fontId="5" fillId="0" borderId="0">
      <alignment horizontal="left"/>
    </xf>
    <xf numFmtId="0" fontId="1" fillId="0" borderId="0"/>
  </cellStyleXfs>
  <cellXfs count="265">
    <xf numFmtId="0" fontId="0" fillId="0" borderId="0" xfId="0"/>
    <xf numFmtId="0" fontId="3" fillId="0" borderId="0" xfId="3" applyFont="1" applyAlignment="1"/>
    <xf numFmtId="0" fontId="4" fillId="0" borderId="0" xfId="0" applyFont="1" applyAlignment="1">
      <alignment horizontal="left"/>
    </xf>
    <xf numFmtId="0" fontId="2" fillId="0" borderId="0" xfId="2" applyFont="1" applyAlignment="1"/>
    <xf numFmtId="0" fontId="11" fillId="0" borderId="0" xfId="0" applyFont="1"/>
    <xf numFmtId="0" fontId="11" fillId="0" borderId="1" xfId="0" applyFont="1" applyBorder="1"/>
    <xf numFmtId="0" fontId="11" fillId="0" borderId="0" xfId="0" applyFont="1" applyAlignment="1">
      <alignment horizontal="left"/>
    </xf>
    <xf numFmtId="0" fontId="11" fillId="0" borderId="0" xfId="0" applyFont="1" applyAlignment="1"/>
    <xf numFmtId="0" fontId="11" fillId="0" borderId="2" xfId="0" applyFont="1" applyBorder="1" applyAlignment="1">
      <alignment horizontal="center" vertical="center" wrapText="1"/>
    </xf>
    <xf numFmtId="0" fontId="11" fillId="0" borderId="0" xfId="0" applyFont="1" applyBorder="1"/>
    <xf numFmtId="0" fontId="11" fillId="0" borderId="2" xfId="0" applyFont="1" applyBorder="1" applyAlignment="1">
      <alignment vertical="center" wrapText="1"/>
    </xf>
    <xf numFmtId="0" fontId="11" fillId="0" borderId="2" xfId="0" applyFont="1" applyBorder="1"/>
    <xf numFmtId="0" fontId="11" fillId="0" borderId="0" xfId="0" applyFont="1" applyBorder="1" applyAlignment="1">
      <alignment vertical="center"/>
    </xf>
    <xf numFmtId="0" fontId="11" fillId="0" borderId="0" xfId="0" applyFont="1" applyAlignment="1">
      <alignment wrapText="1"/>
    </xf>
    <xf numFmtId="0" fontId="2" fillId="0" borderId="0" xfId="0" applyFont="1" applyAlignment="1">
      <alignment horizontal="left"/>
    </xf>
    <xf numFmtId="0" fontId="12" fillId="0" borderId="0" xfId="0" applyFont="1"/>
    <xf numFmtId="0" fontId="11" fillId="0" borderId="2" xfId="0" applyFont="1" applyBorder="1" applyAlignment="1">
      <alignment horizontal="center"/>
    </xf>
    <xf numFmtId="4" fontId="11" fillId="0" borderId="2" xfId="0" applyNumberFormat="1" applyFont="1" applyBorder="1" applyAlignment="1">
      <alignment horizontal="center" vertical="center" wrapText="1"/>
    </xf>
    <xf numFmtId="4" fontId="11" fillId="0" borderId="2" xfId="0" applyNumberFormat="1" applyFont="1" applyBorder="1"/>
    <xf numFmtId="0" fontId="9" fillId="0" borderId="2" xfId="0" applyFont="1" applyBorder="1" applyAlignment="1">
      <alignment horizontal="center" vertical="center" wrapText="1"/>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2" xfId="0" applyNumberFormat="1" applyFont="1" applyBorder="1" applyAlignment="1">
      <alignment horizontal="center" vertical="center"/>
    </xf>
    <xf numFmtId="2" fontId="11"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2"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7" fillId="0" borderId="4" xfId="0" applyFont="1" applyBorder="1" applyAlignment="1">
      <alignment horizontal="left" vertical="center" wrapText="1"/>
    </xf>
    <xf numFmtId="2"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left" vertical="center" wrapText="1"/>
    </xf>
    <xf numFmtId="0" fontId="7" fillId="0" borderId="2" xfId="0" applyFont="1" applyBorder="1" applyAlignment="1">
      <alignment horizontal="left" vertical="center" wrapText="1"/>
    </xf>
    <xf numFmtId="0" fontId="9" fillId="0" borderId="5" xfId="2" applyFont="1" applyBorder="1" applyAlignment="1">
      <alignment vertical="top" wrapText="1"/>
    </xf>
    <xf numFmtId="0" fontId="9" fillId="0" borderId="2"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2" fillId="0" borderId="2" xfId="2" applyFont="1" applyBorder="1" applyAlignment="1">
      <alignment vertical="center" wrapText="1"/>
    </xf>
    <xf numFmtId="0" fontId="11" fillId="0" borderId="5" xfId="0" applyFont="1" applyBorder="1" applyAlignment="1">
      <alignment horizontal="left"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wrapText="1"/>
    </xf>
    <xf numFmtId="4" fontId="11" fillId="0" borderId="2" xfId="0" applyNumberFormat="1" applyFont="1" applyBorder="1" applyAlignment="1">
      <alignment wrapText="1"/>
    </xf>
    <xf numFmtId="0" fontId="10" fillId="0" borderId="1" xfId="0" applyFont="1" applyBorder="1"/>
    <xf numFmtId="2" fontId="11" fillId="0" borderId="2" xfId="0" applyNumberFormat="1" applyFont="1" applyBorder="1"/>
    <xf numFmtId="2" fontId="9" fillId="0" borderId="5" xfId="0" applyNumberFormat="1" applyFont="1" applyBorder="1" applyAlignment="1">
      <alignment vertical="center" wrapText="1"/>
    </xf>
    <xf numFmtId="0" fontId="9" fillId="0" borderId="3" xfId="0" applyFont="1" applyFill="1" applyBorder="1" applyAlignment="1">
      <alignment horizontal="center" vertical="center" wrapText="1"/>
    </xf>
    <xf numFmtId="0" fontId="13" fillId="0" borderId="0" xfId="0" applyFont="1" applyAlignment="1"/>
    <xf numFmtId="0" fontId="14" fillId="0" borderId="0" xfId="0" applyFont="1"/>
    <xf numFmtId="0" fontId="14" fillId="0" borderId="0" xfId="0" applyFont="1" applyAlignment="1">
      <alignment horizontal="center"/>
    </xf>
    <xf numFmtId="0" fontId="11" fillId="0" borderId="0" xfId="0" applyFont="1" applyBorder="1" applyAlignment="1"/>
    <xf numFmtId="0" fontId="11" fillId="0" borderId="0" xfId="0" applyFont="1" applyBorder="1" applyAlignment="1">
      <alignment horizontal="center" vertical="center"/>
    </xf>
    <xf numFmtId="0" fontId="10" fillId="0" borderId="0" xfId="0" applyFont="1"/>
    <xf numFmtId="0" fontId="2" fillId="0" borderId="0" xfId="3" applyFont="1" applyFill="1" applyBorder="1" applyAlignment="1" applyProtection="1">
      <alignment horizontal="left" wrapText="1"/>
    </xf>
    <xf numFmtId="0" fontId="2" fillId="0" borderId="0" xfId="3" applyFont="1" applyFill="1" applyBorder="1" applyAlignment="1" applyProtection="1">
      <alignment wrapText="1"/>
    </xf>
    <xf numFmtId="0" fontId="2" fillId="0" borderId="2" xfId="2" applyFont="1" applyBorder="1" applyAlignment="1">
      <alignment horizontal="center" vertical="center" wrapText="1"/>
    </xf>
    <xf numFmtId="0" fontId="2" fillId="0" borderId="0" xfId="2" applyFont="1" applyAlignment="1">
      <alignment horizontal="center"/>
    </xf>
    <xf numFmtId="0" fontId="2" fillId="0" borderId="0" xfId="3" applyFont="1"/>
    <xf numFmtId="0" fontId="1" fillId="0" borderId="0" xfId="3"/>
    <xf numFmtId="0" fontId="0" fillId="0" borderId="0" xfId="0" applyAlignment="1">
      <alignment horizontal="left"/>
    </xf>
    <xf numFmtId="0" fontId="2" fillId="0" borderId="0" xfId="2" applyFont="1" applyBorder="1" applyAlignment="1">
      <alignment horizontal="center" vertical="center" wrapText="1"/>
    </xf>
    <xf numFmtId="0" fontId="17" fillId="0" borderId="0" xfId="0" applyFont="1"/>
    <xf numFmtId="0" fontId="2" fillId="0" borderId="0" xfId="2" applyFont="1" applyBorder="1" applyAlignment="1">
      <alignment vertical="center" wrapText="1"/>
    </xf>
    <xf numFmtId="0" fontId="2" fillId="0" borderId="0" xfId="3" applyFont="1" applyBorder="1"/>
    <xf numFmtId="0" fontId="10" fillId="0" borderId="0" xfId="0" applyFont="1" applyBorder="1"/>
    <xf numFmtId="0" fontId="2" fillId="0" borderId="1" xfId="0" applyFont="1" applyBorder="1" applyAlignment="1">
      <alignment horizontal="left"/>
    </xf>
    <xf numFmtId="0" fontId="9" fillId="0" borderId="4" xfId="0" applyFont="1" applyBorder="1" applyAlignment="1">
      <alignment horizontal="center" vertical="center" wrapText="1"/>
    </xf>
    <xf numFmtId="0" fontId="11" fillId="0" borderId="4" xfId="0" applyNumberFormat="1" applyFont="1" applyBorder="1" applyAlignment="1">
      <alignment horizontal="center" vertical="center"/>
    </xf>
    <xf numFmtId="4" fontId="11" fillId="0" borderId="4" xfId="0" applyNumberFormat="1" applyFont="1" applyBorder="1" applyAlignment="1">
      <alignment horizontal="center" vertical="center"/>
    </xf>
    <xf numFmtId="0" fontId="9" fillId="0" borderId="4" xfId="0" applyFont="1" applyFill="1" applyBorder="1" applyAlignment="1">
      <alignment horizontal="center" vertical="center" wrapText="1"/>
    </xf>
    <xf numFmtId="0" fontId="11" fillId="0" borderId="4" xfId="0" applyFont="1" applyBorder="1"/>
    <xf numFmtId="0" fontId="11" fillId="0" borderId="3" xfId="0" applyFont="1" applyBorder="1"/>
    <xf numFmtId="4" fontId="11" fillId="0" borderId="0" xfId="0" applyNumberFormat="1" applyFont="1"/>
    <xf numFmtId="0" fontId="7" fillId="0" borderId="4" xfId="0" applyFont="1" applyBorder="1" applyAlignment="1">
      <alignment vertical="center" wrapText="1"/>
    </xf>
    <xf numFmtId="0" fontId="10" fillId="0" borderId="2" xfId="0" applyFont="1" applyBorder="1" applyAlignment="1">
      <alignment horizontal="center" vertical="center" wrapText="1"/>
    </xf>
    <xf numFmtId="0" fontId="2" fillId="0" borderId="0" xfId="2" applyFont="1" applyAlignment="1">
      <alignment vertical="center"/>
    </xf>
    <xf numFmtId="0" fontId="11" fillId="0" borderId="0" xfId="0" applyFont="1" applyAlignment="1">
      <alignment horizontal="center"/>
    </xf>
    <xf numFmtId="0" fontId="2" fillId="0" borderId="0" xfId="1" applyFont="1" applyAlignment="1"/>
    <xf numFmtId="0" fontId="2" fillId="0" borderId="0" xfId="0" applyFont="1" applyBorder="1" applyAlignment="1">
      <alignment horizontal="left" vertical="center" wrapText="1"/>
    </xf>
    <xf numFmtId="0" fontId="10" fillId="0" borderId="0" xfId="0" applyFont="1" applyAlignment="1">
      <alignment horizontal="center"/>
    </xf>
    <xf numFmtId="0" fontId="2" fillId="0" borderId="1" xfId="3" applyFont="1" applyBorder="1"/>
    <xf numFmtId="0" fontId="10" fillId="0" borderId="1" xfId="0" applyFont="1" applyBorder="1" applyAlignment="1"/>
    <xf numFmtId="0" fontId="9" fillId="0" borderId="8" xfId="3" applyFont="1" applyBorder="1" applyAlignment="1">
      <alignment vertical="top"/>
    </xf>
    <xf numFmtId="49" fontId="2" fillId="0" borderId="0" xfId="0" applyNumberFormat="1" applyFont="1" applyBorder="1" applyAlignment="1"/>
    <xf numFmtId="0" fontId="2" fillId="0" borderId="0" xfId="0" applyFont="1" applyBorder="1" applyAlignment="1">
      <alignment vertical="top" wrapText="1"/>
    </xf>
    <xf numFmtId="0" fontId="2" fillId="0" borderId="0" xfId="0" applyFont="1" applyBorder="1" applyAlignment="1"/>
    <xf numFmtId="0" fontId="11" fillId="2" borderId="2" xfId="0" applyNumberFormat="1" applyFont="1" applyFill="1" applyBorder="1" applyAlignment="1">
      <alignment horizontal="center" vertical="center"/>
    </xf>
    <xf numFmtId="0" fontId="10" fillId="0" borderId="0" xfId="0" applyFont="1" applyBorder="1" applyAlignment="1"/>
    <xf numFmtId="4" fontId="9" fillId="0" borderId="2" xfId="0" applyNumberFormat="1" applyFont="1" applyBorder="1" applyAlignment="1">
      <alignment horizontal="center" vertical="center" wrapText="1"/>
    </xf>
    <xf numFmtId="3"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7" fillId="0" borderId="5" xfId="0" applyFont="1" applyFill="1" applyBorder="1" applyAlignment="1">
      <alignment vertical="center" wrapText="1"/>
    </xf>
    <xf numFmtId="0" fontId="17" fillId="0" borderId="0" xfId="0" applyFont="1" applyAlignment="1">
      <alignment horizontal="center"/>
    </xf>
    <xf numFmtId="0" fontId="17" fillId="0" borderId="0" xfId="0" applyFont="1" applyAlignment="1">
      <alignment horizontal="center" vertical="center"/>
    </xf>
    <xf numFmtId="0" fontId="11" fillId="0" borderId="2" xfId="0"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0" fontId="4" fillId="0" borderId="0" xfId="0" applyFont="1" applyBorder="1" applyAlignment="1">
      <alignment horizontal="center"/>
    </xf>
    <xf numFmtId="0" fontId="17" fillId="0" borderId="0" xfId="0" applyFont="1" applyBorder="1" applyAlignment="1">
      <alignment horizontal="left" wrapText="1"/>
    </xf>
    <xf numFmtId="0" fontId="16" fillId="0" borderId="2" xfId="2" applyFont="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2" fillId="0" borderId="5" xfId="2" applyFont="1" applyBorder="1" applyAlignment="1">
      <alignment vertical="center" wrapText="1"/>
    </xf>
    <xf numFmtId="2" fontId="11" fillId="0" borderId="0" xfId="0" applyNumberFormat="1" applyFont="1"/>
    <xf numFmtId="0" fontId="9" fillId="0" borderId="2" xfId="2" applyFont="1" applyBorder="1" applyAlignment="1">
      <alignment horizontal="center" vertical="center" wrapText="1"/>
    </xf>
    <xf numFmtId="2" fontId="11" fillId="0" borderId="0" xfId="0" applyNumberFormat="1" applyFont="1" applyAlignment="1">
      <alignment horizontal="center"/>
    </xf>
    <xf numFmtId="174" fontId="11" fillId="0" borderId="0" xfId="0" applyNumberFormat="1" applyFont="1"/>
    <xf numFmtId="0" fontId="17" fillId="0" borderId="1" xfId="0" applyFont="1" applyBorder="1" applyAlignment="1">
      <alignment horizontal="center"/>
    </xf>
    <xf numFmtId="0" fontId="3" fillId="0" borderId="0" xfId="0" applyFont="1" applyBorder="1" applyAlignment="1">
      <alignment horizontal="center" vertical="top"/>
    </xf>
    <xf numFmtId="0" fontId="16" fillId="0" borderId="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2" fillId="0" borderId="1" xfId="3" applyFont="1" applyBorder="1" applyAlignment="1">
      <alignment horizontal="center"/>
    </xf>
    <xf numFmtId="0" fontId="2" fillId="0" borderId="0" xfId="3" applyFont="1" applyBorder="1" applyAlignment="1">
      <alignment horizontal="center"/>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2" fillId="0" borderId="1" xfId="0" applyFont="1" applyBorder="1" applyAlignment="1">
      <alignment horizontal="center"/>
    </xf>
    <xf numFmtId="0" fontId="4" fillId="0" borderId="8" xfId="3" applyFont="1" applyBorder="1" applyAlignment="1">
      <alignment horizontal="center" vertical="top" wrapText="1"/>
    </xf>
    <xf numFmtId="0" fontId="10" fillId="0" borderId="8" xfId="0" applyFont="1" applyBorder="1" applyAlignment="1">
      <alignment horizontal="center" vertical="top"/>
    </xf>
    <xf numFmtId="0" fontId="11" fillId="0" borderId="8" xfId="0" applyFont="1" applyBorder="1" applyAlignment="1">
      <alignment horizontal="center" vertical="top"/>
    </xf>
    <xf numFmtId="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4" fontId="9" fillId="2" borderId="2" xfId="0" applyNumberFormat="1" applyFont="1" applyFill="1" applyBorder="1" applyAlignment="1">
      <alignment horizontal="center" vertical="center" wrapText="1"/>
    </xf>
    <xf numFmtId="0" fontId="2" fillId="0" borderId="8" xfId="0" applyFont="1" applyBorder="1" applyAlignment="1">
      <alignment horizontal="center" vertical="top" wrapText="1"/>
    </xf>
    <xf numFmtId="49" fontId="2" fillId="0" borderId="1" xfId="0" applyNumberFormat="1" applyFont="1" applyBorder="1" applyAlignment="1">
      <alignment horizontal="center"/>
    </xf>
    <xf numFmtId="0" fontId="10" fillId="0" borderId="0" xfId="0" applyFont="1" applyAlignment="1">
      <alignment horizontal="center" vertical="top"/>
    </xf>
    <xf numFmtId="0" fontId="11" fillId="0" borderId="0" xfId="0" applyFont="1" applyAlignment="1">
      <alignment horizontal="center" vertical="top"/>
    </xf>
    <xf numFmtId="49" fontId="2" fillId="0" borderId="1" xfId="3" applyNumberFormat="1" applyFont="1" applyBorder="1" applyAlignment="1">
      <alignment horizontal="center" vertical="center"/>
    </xf>
    <xf numFmtId="0" fontId="17" fillId="0" borderId="2" xfId="0" applyFont="1" applyFill="1" applyBorder="1" applyAlignment="1">
      <alignment wrapText="1"/>
    </xf>
    <xf numFmtId="0" fontId="4" fillId="0" borderId="0" xfId="3" applyFont="1" applyBorder="1" applyAlignment="1">
      <alignment horizontal="center" vertical="top"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11" fillId="0" borderId="2" xfId="0" applyFont="1" applyBorder="1" applyAlignment="1">
      <alignment horizontal="center"/>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2" xfId="0" applyFont="1" applyFill="1" applyBorder="1" applyAlignment="1">
      <alignment horizontal="center" vertical="center" wrapText="1"/>
    </xf>
    <xf numFmtId="2"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9" fillId="0" borderId="3"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2" xfId="0" applyFont="1" applyBorder="1" applyAlignment="1">
      <alignment horizontal="left" vertical="center" wrapText="1"/>
    </xf>
    <xf numFmtId="3" fontId="11" fillId="0" borderId="2" xfId="0" applyNumberFormat="1" applyFont="1" applyBorder="1" applyAlignment="1">
      <alignment horizontal="center" vertical="center"/>
    </xf>
    <xf numFmtId="0" fontId="8" fillId="0" borderId="3" xfId="0" applyFont="1" applyFill="1" applyBorder="1" applyAlignment="1">
      <alignment vertical="center" wrapText="1"/>
    </xf>
    <xf numFmtId="0" fontId="0" fillId="0" borderId="4" xfId="0" applyFill="1" applyBorder="1"/>
    <xf numFmtId="0" fontId="0" fillId="0" borderId="5" xfId="0" applyFill="1" applyBorder="1"/>
    <xf numFmtId="0" fontId="7" fillId="0" borderId="2" xfId="0" applyFont="1" applyBorder="1" applyAlignment="1">
      <alignment horizontal="left" vertical="center" wrapText="1"/>
    </xf>
    <xf numFmtId="4" fontId="9" fillId="0" borderId="3"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0" fontId="9"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NumberFormat="1" applyFont="1" applyBorder="1" applyAlignment="1">
      <alignment horizontal="center" vertical="center"/>
    </xf>
    <xf numFmtId="4" fontId="2" fillId="0" borderId="2" xfId="2"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2" xfId="0" applyNumberFormat="1" applyFont="1" applyBorder="1" applyAlignment="1">
      <alignment horizontal="center" vertical="center" wrapText="1"/>
    </xf>
    <xf numFmtId="0" fontId="7" fillId="0" borderId="3" xfId="0" applyFont="1" applyBorder="1" applyAlignment="1">
      <alignment horizontal="left" vertical="center" wrapText="1"/>
    </xf>
    <xf numFmtId="0" fontId="0" fillId="0" borderId="4" xfId="0" applyBorder="1" applyAlignment="1">
      <alignment horizontal="left"/>
    </xf>
    <xf numFmtId="0" fontId="11" fillId="0" borderId="2" xfId="0" applyFont="1" applyBorder="1" applyAlignment="1">
      <alignment horizontal="center" vertical="center" wrapText="1"/>
    </xf>
    <xf numFmtId="4"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4" fontId="11"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left" wrapText="1"/>
    </xf>
    <xf numFmtId="0" fontId="11" fillId="0" borderId="4" xfId="0" applyFont="1" applyBorder="1" applyAlignment="1">
      <alignment horizontal="left" wrapText="1"/>
    </xf>
    <xf numFmtId="0" fontId="11" fillId="0" borderId="5" xfId="0" applyFont="1" applyBorder="1" applyAlignment="1">
      <alignment horizontal="left" wrapText="1"/>
    </xf>
    <xf numFmtId="0" fontId="2" fillId="0" borderId="2" xfId="2" applyFont="1" applyBorder="1" applyAlignment="1">
      <alignment vertical="center" wrapText="1"/>
    </xf>
    <xf numFmtId="4" fontId="10" fillId="0" borderId="3" xfId="0" applyNumberFormat="1" applyFont="1" applyFill="1" applyBorder="1" applyAlignment="1">
      <alignment wrapText="1"/>
    </xf>
    <xf numFmtId="4" fontId="11" fillId="0" borderId="4" xfId="0" applyNumberFormat="1" applyFont="1" applyFill="1" applyBorder="1" applyAlignment="1">
      <alignment wrapText="1"/>
    </xf>
    <xf numFmtId="4" fontId="11" fillId="0" borderId="5" xfId="0" applyNumberFormat="1" applyFont="1" applyFill="1" applyBorder="1" applyAlignment="1">
      <alignment wrapText="1"/>
    </xf>
    <xf numFmtId="2" fontId="14" fillId="0" borderId="3" xfId="0" applyNumberFormat="1" applyFont="1" applyBorder="1" applyAlignment="1">
      <alignment vertical="center" wrapText="1"/>
    </xf>
    <xf numFmtId="2" fontId="14" fillId="0" borderId="4" xfId="0" applyNumberFormat="1" applyFont="1" applyBorder="1" applyAlignment="1">
      <alignment vertical="center" wrapText="1"/>
    </xf>
    <xf numFmtId="2" fontId="14" fillId="0" borderId="5" xfId="0" applyNumberFormat="1" applyFont="1" applyBorder="1" applyAlignment="1">
      <alignment vertical="center" wrapText="1"/>
    </xf>
    <xf numFmtId="0" fontId="7" fillId="0" borderId="2" xfId="0" applyFont="1" applyBorder="1" applyAlignment="1">
      <alignment vertical="center" wrapText="1"/>
    </xf>
    <xf numFmtId="0" fontId="9" fillId="0" borderId="2" xfId="2" applyFont="1" applyFill="1" applyBorder="1" applyAlignment="1">
      <alignment vertical="center" wrapText="1"/>
    </xf>
    <xf numFmtId="0" fontId="9" fillId="0" borderId="2" xfId="2" applyFont="1" applyBorder="1" applyAlignment="1">
      <alignment vertical="center" wrapText="1"/>
    </xf>
    <xf numFmtId="0" fontId="4" fillId="0" borderId="8" xfId="0" applyFont="1" applyBorder="1" applyAlignment="1">
      <alignment horizontal="center"/>
    </xf>
    <xf numFmtId="0" fontId="6" fillId="0" borderId="1" xfId="0" applyFont="1" applyBorder="1" applyAlignment="1">
      <alignment horizontal="center"/>
    </xf>
    <xf numFmtId="4" fontId="9" fillId="0" borderId="2" xfId="0" applyNumberFormat="1" applyFont="1" applyBorder="1" applyAlignment="1">
      <alignment horizontal="center" vertical="center" wrapText="1"/>
    </xf>
    <xf numFmtId="0" fontId="9" fillId="0" borderId="3" xfId="2" applyFont="1" applyFill="1" applyBorder="1" applyAlignment="1">
      <alignment horizontal="left" vertical="center" wrapText="1"/>
    </xf>
    <xf numFmtId="0" fontId="9" fillId="0" borderId="4" xfId="2" applyFont="1" applyFill="1" applyBorder="1" applyAlignment="1">
      <alignment horizontal="left" vertical="center" wrapText="1"/>
    </xf>
    <xf numFmtId="0" fontId="9" fillId="0" borderId="5" xfId="2" applyFont="1" applyFill="1" applyBorder="1" applyAlignment="1">
      <alignment horizontal="left" vertical="center" wrapText="1"/>
    </xf>
    <xf numFmtId="2" fontId="11" fillId="0" borderId="2" xfId="0" applyNumberFormat="1" applyFont="1" applyBorder="1" applyAlignment="1">
      <alignment horizontal="center" vertical="center"/>
    </xf>
    <xf numFmtId="3" fontId="11" fillId="0" borderId="2" xfId="0" applyNumberFormat="1" applyFont="1" applyFill="1" applyBorder="1" applyAlignment="1">
      <alignment horizontal="center" vertical="center"/>
    </xf>
    <xf numFmtId="2" fontId="11" fillId="0" borderId="3" xfId="0" applyNumberFormat="1" applyFont="1" applyBorder="1" applyAlignment="1">
      <alignment horizontal="center" vertical="center"/>
    </xf>
    <xf numFmtId="2" fontId="11" fillId="0" borderId="5" xfId="0" applyNumberFormat="1"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3" fontId="11" fillId="0" borderId="3" xfId="0" applyNumberFormat="1" applyFont="1" applyFill="1" applyBorder="1" applyAlignment="1">
      <alignment horizontal="center" vertical="center"/>
    </xf>
    <xf numFmtId="0" fontId="11" fillId="0" borderId="5" xfId="0" applyFont="1" applyFill="1" applyBorder="1" applyAlignment="1">
      <alignment horizontal="center" vertical="center"/>
    </xf>
    <xf numFmtId="4" fontId="11" fillId="0" borderId="3" xfId="0" applyNumberFormat="1" applyFont="1" applyBorder="1" applyAlignment="1">
      <alignment horizontal="center" vertical="center"/>
    </xf>
    <xf numFmtId="0" fontId="9" fillId="0" borderId="3" xfId="2" applyFont="1" applyBorder="1" applyAlignment="1">
      <alignment vertical="top" wrapText="1"/>
    </xf>
    <xf numFmtId="0" fontId="9" fillId="0" borderId="4" xfId="2" applyFont="1" applyBorder="1" applyAlignment="1">
      <alignment vertical="top" wrapText="1"/>
    </xf>
    <xf numFmtId="0" fontId="9" fillId="0" borderId="5" xfId="2" applyFont="1" applyBorder="1" applyAlignment="1">
      <alignment vertical="top"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wrapText="1"/>
    </xf>
    <xf numFmtId="0" fontId="7" fillId="0" borderId="2" xfId="0" applyFont="1" applyBorder="1" applyAlignment="1">
      <alignment horizontal="center" vertical="center" wrapText="1"/>
    </xf>
    <xf numFmtId="0" fontId="13" fillId="0" borderId="0" xfId="0" applyFont="1" applyAlignment="1">
      <alignment horizontal="center"/>
    </xf>
    <xf numFmtId="0" fontId="2" fillId="0" borderId="0" xfId="3" applyFont="1" applyFill="1" applyBorder="1" applyAlignment="1" applyProtection="1">
      <alignment horizontal="left" wrapText="1"/>
    </xf>
    <xf numFmtId="4" fontId="10" fillId="0" borderId="3" xfId="0" applyNumberFormat="1" applyFont="1" applyBorder="1" applyAlignment="1">
      <alignment wrapText="1"/>
    </xf>
    <xf numFmtId="4" fontId="11" fillId="0" borderId="4" xfId="0" applyNumberFormat="1" applyFont="1" applyBorder="1" applyAlignment="1">
      <alignment wrapText="1"/>
    </xf>
    <xf numFmtId="4" fontId="11" fillId="0" borderId="5" xfId="0" applyNumberFormat="1" applyFont="1" applyBorder="1" applyAlignment="1">
      <alignment wrapText="1"/>
    </xf>
    <xf numFmtId="0" fontId="10"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4" fontId="11" fillId="0" borderId="3"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2" xfId="2" applyFont="1" applyBorder="1" applyAlignment="1">
      <alignment horizontal="center" vertical="center" wrapText="1"/>
    </xf>
    <xf numFmtId="0" fontId="2" fillId="0" borderId="2" xfId="2" applyFont="1" applyBorder="1" applyAlignment="1">
      <alignment horizontal="left" vertical="center" wrapText="1"/>
    </xf>
    <xf numFmtId="0" fontId="17" fillId="0" borderId="2" xfId="0" applyFont="1" applyBorder="1" applyAlignment="1">
      <alignmen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2" fontId="10" fillId="0" borderId="2" xfId="0"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3" xfId="2" applyFont="1" applyBorder="1" applyAlignment="1">
      <alignment vertical="center" wrapText="1"/>
    </xf>
    <xf numFmtId="0" fontId="2" fillId="0" borderId="4" xfId="2" applyFont="1" applyBorder="1" applyAlignment="1">
      <alignment vertical="center" wrapText="1"/>
    </xf>
    <xf numFmtId="0" fontId="2" fillId="0" borderId="5" xfId="2" applyFont="1" applyBorder="1" applyAlignment="1">
      <alignment vertical="center" wrapText="1"/>
    </xf>
    <xf numFmtId="4" fontId="11" fillId="0" borderId="2" xfId="0" applyNumberFormat="1" applyFont="1" applyBorder="1" applyAlignment="1">
      <alignment wrapText="1"/>
    </xf>
    <xf numFmtId="0" fontId="7" fillId="0" borderId="4" xfId="0" applyFont="1" applyBorder="1" applyAlignment="1">
      <alignment horizontal="left" vertical="center" wrapText="1"/>
    </xf>
    <xf numFmtId="0" fontId="16" fillId="0" borderId="2" xfId="0" applyFont="1" applyBorder="1" applyAlignment="1">
      <alignment vertical="center" wrapText="1"/>
    </xf>
    <xf numFmtId="0" fontId="11" fillId="0" borderId="3" xfId="0" applyFont="1" applyBorder="1" applyAlignment="1">
      <alignment horizontal="center"/>
    </xf>
    <xf numFmtId="0" fontId="11" fillId="0" borderId="5" xfId="0" applyFont="1" applyBorder="1" applyAlignment="1">
      <alignment horizontal="center"/>
    </xf>
    <xf numFmtId="4" fontId="9" fillId="2" borderId="2" xfId="0" applyNumberFormat="1" applyFont="1" applyFill="1" applyBorder="1" applyAlignment="1">
      <alignment horizontal="center" vertical="center"/>
    </xf>
    <xf numFmtId="0" fontId="8" fillId="0" borderId="4" xfId="0" applyFont="1" applyFill="1" applyBorder="1" applyAlignment="1">
      <alignment vertical="center" wrapText="1"/>
    </xf>
    <xf numFmtId="0" fontId="8" fillId="0" borderId="5" xfId="0" applyFont="1" applyFill="1" applyBorder="1" applyAlignment="1">
      <alignment vertical="center" wrapText="1"/>
    </xf>
  </cellXfs>
  <cellStyles count="4">
    <cellStyle name="Звичайний" xfId="0" builtinId="0"/>
    <cellStyle name="Обычный_Лист1" xfId="1"/>
    <cellStyle name="Обычный_Паспорт_Звіт 2012 остання сесія 2" xfId="2"/>
    <cellStyle name="Обычный_Шаблон паспорта"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1"/>
  <sheetViews>
    <sheetView tabSelected="1" view="pageBreakPreview" topLeftCell="C1" zoomScaleNormal="100" zoomScaleSheetLayoutView="100" workbookViewId="0">
      <selection activeCell="AB59" sqref="AB59"/>
    </sheetView>
  </sheetViews>
  <sheetFormatPr defaultRowHeight="15" x14ac:dyDescent="0.25"/>
  <cols>
    <col min="1" max="1" width="4.85546875" style="4" customWidth="1"/>
    <col min="2" max="2" width="14.42578125" style="4" customWidth="1"/>
    <col min="3" max="3" width="8.7109375" style="4" customWidth="1"/>
    <col min="4" max="4" width="9.140625" style="4"/>
    <col min="5" max="5" width="7.140625" style="4" customWidth="1"/>
    <col min="6" max="8" width="7.140625" style="4" hidden="1" customWidth="1"/>
    <col min="9" max="9" width="12.5703125" style="4" customWidth="1"/>
    <col min="10" max="10" width="12.7109375" style="4" hidden="1" customWidth="1"/>
    <col min="11" max="11" width="13.7109375" style="4" customWidth="1"/>
    <col min="12" max="12" width="12.5703125" style="4" customWidth="1"/>
    <col min="13" max="14" width="12.7109375" style="4" hidden="1" customWidth="1"/>
    <col min="15" max="15" width="5.85546875" style="4" customWidth="1"/>
    <col min="16" max="16" width="9.140625" style="4"/>
    <col min="17" max="17" width="8" style="4" customWidth="1"/>
    <col min="18" max="18" width="6.85546875" style="4" customWidth="1"/>
    <col min="19" max="19" width="9.140625" style="4"/>
    <col min="20" max="20" width="6.140625" style="4" customWidth="1"/>
    <col min="21" max="21" width="15" style="4" customWidth="1"/>
    <col min="22" max="22" width="13.5703125" style="4" customWidth="1"/>
    <col min="23" max="23" width="14.140625" style="4" customWidth="1"/>
    <col min="24" max="24" width="10.85546875" style="4" customWidth="1"/>
    <col min="25" max="25" width="12" style="4" customWidth="1"/>
    <col min="26" max="26" width="12.140625" style="4" customWidth="1"/>
    <col min="27" max="16384" width="9.140625" style="4"/>
  </cols>
  <sheetData>
    <row r="1" spans="1:29" x14ac:dyDescent="0.25">
      <c r="S1" s="1" t="s">
        <v>7</v>
      </c>
    </row>
    <row r="2" spans="1:29" x14ac:dyDescent="0.25">
      <c r="S2" s="1" t="s">
        <v>4</v>
      </c>
    </row>
    <row r="3" spans="1:29" x14ac:dyDescent="0.25">
      <c r="S3" s="1" t="s">
        <v>5</v>
      </c>
    </row>
    <row r="4" spans="1:29" x14ac:dyDescent="0.25">
      <c r="S4" s="2" t="s">
        <v>6</v>
      </c>
    </row>
    <row r="5" spans="1:29" x14ac:dyDescent="0.25">
      <c r="S5" s="2" t="s">
        <v>41</v>
      </c>
    </row>
    <row r="8" spans="1:29" x14ac:dyDescent="0.25">
      <c r="L8" s="50"/>
      <c r="M8" s="50"/>
      <c r="N8" s="50"/>
      <c r="O8" s="51" t="s">
        <v>42</v>
      </c>
      <c r="Q8" s="50"/>
      <c r="R8" s="50"/>
    </row>
    <row r="9" spans="1:29" ht="15" customHeight="1" x14ac:dyDescent="0.25">
      <c r="K9" s="231" t="s">
        <v>43</v>
      </c>
      <c r="L9" s="231"/>
      <c r="M9" s="231"/>
      <c r="N9" s="231"/>
      <c r="O9" s="231"/>
      <c r="P9" s="231"/>
      <c r="Q9" s="231"/>
      <c r="R9" s="231"/>
      <c r="S9" s="231"/>
    </row>
    <row r="10" spans="1:29" ht="15.75" x14ac:dyDescent="0.25">
      <c r="I10" s="49"/>
      <c r="J10" s="49"/>
      <c r="K10" s="49"/>
      <c r="L10" s="49" t="s">
        <v>96</v>
      </c>
      <c r="M10" s="49"/>
      <c r="N10" s="49"/>
      <c r="O10" s="49"/>
      <c r="P10" s="49"/>
      <c r="Q10" s="49"/>
      <c r="R10" s="49"/>
    </row>
    <row r="11" spans="1:29" ht="15.75" x14ac:dyDescent="0.25">
      <c r="I11" s="49"/>
      <c r="J11" s="49"/>
      <c r="K11" s="49"/>
      <c r="L11" s="49"/>
      <c r="M11" s="49"/>
      <c r="N11" s="49"/>
      <c r="O11" s="49"/>
      <c r="P11" s="49"/>
      <c r="Q11" s="49"/>
    </row>
    <row r="14" spans="1:29" ht="19.5" customHeight="1" x14ac:dyDescent="0.25">
      <c r="A14" s="78" t="s">
        <v>0</v>
      </c>
      <c r="B14" s="113">
        <v>1200000</v>
      </c>
      <c r="C14" s="113"/>
      <c r="I14" s="113" t="s">
        <v>1</v>
      </c>
      <c r="J14" s="113"/>
      <c r="K14" s="113"/>
      <c r="L14" s="113"/>
      <c r="M14" s="113"/>
      <c r="N14" s="113"/>
      <c r="O14" s="113"/>
      <c r="P14" s="113"/>
      <c r="Q14" s="113"/>
      <c r="R14" s="113"/>
      <c r="S14" s="113"/>
      <c r="T14" s="113"/>
      <c r="U14" s="113"/>
      <c r="V14" s="113"/>
      <c r="X14" s="126" t="s">
        <v>86</v>
      </c>
      <c r="Y14" s="126"/>
      <c r="Z14" s="85"/>
      <c r="AC14" s="9"/>
    </row>
    <row r="15" spans="1:29" ht="53.25" customHeight="1" x14ac:dyDescent="0.25">
      <c r="A15" s="78"/>
      <c r="B15" s="119" t="s">
        <v>85</v>
      </c>
      <c r="C15" s="119"/>
      <c r="I15" s="120" t="s">
        <v>92</v>
      </c>
      <c r="J15" s="121"/>
      <c r="K15" s="121"/>
      <c r="L15" s="121"/>
      <c r="M15" s="121"/>
      <c r="N15" s="121"/>
      <c r="O15" s="121"/>
      <c r="P15" s="121"/>
      <c r="Q15" s="121"/>
      <c r="R15" s="121"/>
      <c r="S15" s="121"/>
      <c r="T15" s="121"/>
      <c r="U15" s="121"/>
      <c r="V15" s="121"/>
      <c r="X15" s="125" t="s">
        <v>87</v>
      </c>
      <c r="Y15" s="125"/>
      <c r="Z15" s="86"/>
      <c r="AC15" s="89"/>
    </row>
    <row r="16" spans="1:29" x14ac:dyDescent="0.25">
      <c r="A16" s="78"/>
      <c r="B16" s="6"/>
    </row>
    <row r="17" spans="1:28" ht="18" customHeight="1" x14ac:dyDescent="0.25">
      <c r="A17" s="78" t="s">
        <v>2</v>
      </c>
      <c r="B17" s="114">
        <v>1210000</v>
      </c>
      <c r="C17" s="114"/>
      <c r="I17" s="113" t="s">
        <v>1</v>
      </c>
      <c r="J17" s="113"/>
      <c r="K17" s="113"/>
      <c r="L17" s="113"/>
      <c r="M17" s="113"/>
      <c r="N17" s="113"/>
      <c r="O17" s="113"/>
      <c r="P17" s="113"/>
      <c r="Q17" s="113"/>
      <c r="R17" s="113"/>
      <c r="S17" s="113"/>
      <c r="T17" s="113"/>
      <c r="U17" s="113"/>
      <c r="V17" s="113"/>
      <c r="X17" s="126" t="s">
        <v>86</v>
      </c>
      <c r="Y17" s="126"/>
    </row>
    <row r="18" spans="1:28" ht="54" customHeight="1" x14ac:dyDescent="0.25">
      <c r="A18" s="78"/>
      <c r="B18" s="119" t="s">
        <v>85</v>
      </c>
      <c r="C18" s="119"/>
      <c r="I18" s="127" t="s">
        <v>95</v>
      </c>
      <c r="J18" s="128"/>
      <c r="K18" s="128"/>
      <c r="L18" s="128"/>
      <c r="M18" s="128"/>
      <c r="N18" s="128"/>
      <c r="O18" s="128"/>
      <c r="P18" s="128"/>
      <c r="Q18" s="128"/>
      <c r="R18" s="128"/>
      <c r="S18" s="128"/>
      <c r="T18" s="128"/>
      <c r="U18" s="128"/>
      <c r="V18" s="128"/>
      <c r="X18" s="125" t="s">
        <v>87</v>
      </c>
      <c r="Y18" s="125"/>
    </row>
    <row r="19" spans="1:28" x14ac:dyDescent="0.25">
      <c r="A19" s="78"/>
      <c r="B19" s="6"/>
    </row>
    <row r="20" spans="1:28" ht="17.25" customHeight="1" x14ac:dyDescent="0.25">
      <c r="A20" s="78" t="s">
        <v>3</v>
      </c>
      <c r="B20" s="114">
        <v>1216011</v>
      </c>
      <c r="C20" s="114"/>
      <c r="E20" s="118">
        <v>6011</v>
      </c>
      <c r="F20" s="118"/>
      <c r="G20" s="118"/>
      <c r="H20" s="118"/>
      <c r="I20" s="118"/>
      <c r="J20" s="83"/>
      <c r="L20" s="129" t="s">
        <v>44</v>
      </c>
      <c r="M20" s="129"/>
      <c r="N20" s="129"/>
      <c r="O20" s="129"/>
      <c r="Q20" s="83" t="s">
        <v>45</v>
      </c>
      <c r="R20" s="83"/>
      <c r="S20" s="83"/>
      <c r="T20" s="83"/>
      <c r="U20" s="5"/>
      <c r="V20" s="5"/>
      <c r="X20" s="118">
        <v>22201100000</v>
      </c>
      <c r="Y20" s="118"/>
      <c r="Z20" s="87"/>
    </row>
    <row r="21" spans="1:28" ht="66" customHeight="1" x14ac:dyDescent="0.25">
      <c r="A21" s="78"/>
      <c r="B21" s="119" t="s">
        <v>85</v>
      </c>
      <c r="C21" s="119"/>
      <c r="E21" s="131" t="s">
        <v>89</v>
      </c>
      <c r="F21" s="131"/>
      <c r="G21" s="131"/>
      <c r="H21" s="131"/>
      <c r="I21" s="131"/>
      <c r="J21" s="84"/>
      <c r="L21" s="131" t="s">
        <v>90</v>
      </c>
      <c r="M21" s="131"/>
      <c r="N21" s="131"/>
      <c r="O21" s="131"/>
      <c r="Q21" s="119" t="s">
        <v>93</v>
      </c>
      <c r="R21" s="119"/>
      <c r="S21" s="119"/>
      <c r="T21" s="119"/>
      <c r="U21" s="119"/>
      <c r="V21" s="119"/>
      <c r="X21" s="125" t="s">
        <v>88</v>
      </c>
      <c r="Y21" s="125"/>
      <c r="Z21" s="86"/>
    </row>
    <row r="22" spans="1:28" x14ac:dyDescent="0.25">
      <c r="A22" s="78"/>
    </row>
    <row r="23" spans="1:28" ht="15.75" x14ac:dyDescent="0.25">
      <c r="A23" s="81" t="s">
        <v>46</v>
      </c>
      <c r="B23" s="232" t="s">
        <v>47</v>
      </c>
      <c r="C23" s="232"/>
      <c r="D23" s="232"/>
      <c r="E23" s="232"/>
      <c r="F23" s="232"/>
      <c r="G23" s="232"/>
      <c r="H23" s="232"/>
      <c r="I23" s="232"/>
      <c r="J23" s="232"/>
      <c r="K23" s="232"/>
      <c r="L23" s="232"/>
      <c r="M23" s="232"/>
      <c r="N23" s="232"/>
      <c r="O23" s="232"/>
      <c r="P23" s="232"/>
      <c r="Q23" s="232"/>
      <c r="R23" s="56"/>
      <c r="S23" s="56"/>
      <c r="T23" s="56"/>
      <c r="U23" s="56"/>
    </row>
    <row r="24" spans="1:28" ht="15.75" x14ac:dyDescent="0.25">
      <c r="A24" s="54"/>
      <c r="B24" s="55"/>
      <c r="C24" s="55"/>
      <c r="D24" s="55"/>
      <c r="E24" s="55"/>
      <c r="F24" s="55"/>
      <c r="G24" s="55"/>
      <c r="H24" s="55"/>
      <c r="I24" s="55"/>
      <c r="J24" s="55"/>
      <c r="K24" s="55"/>
      <c r="L24" s="55"/>
      <c r="M24" s="55"/>
      <c r="N24" s="55"/>
      <c r="O24" s="55"/>
      <c r="P24" s="55"/>
      <c r="Q24" s="55"/>
      <c r="R24" s="55"/>
      <c r="S24" s="55"/>
      <c r="T24" s="55"/>
      <c r="U24" s="55"/>
    </row>
    <row r="25" spans="1:28" ht="18" customHeight="1" x14ac:dyDescent="0.25">
      <c r="A25" s="54"/>
      <c r="B25" s="57" t="s">
        <v>16</v>
      </c>
      <c r="C25" s="220" t="s">
        <v>48</v>
      </c>
      <c r="D25" s="221"/>
      <c r="E25" s="221"/>
      <c r="F25" s="221"/>
      <c r="G25" s="221"/>
      <c r="H25" s="221"/>
      <c r="I25" s="221"/>
      <c r="J25" s="221"/>
      <c r="K25" s="221"/>
      <c r="L25" s="221"/>
      <c r="M25" s="221"/>
      <c r="N25" s="221"/>
      <c r="O25" s="221"/>
      <c r="P25" s="221"/>
      <c r="Q25" s="221"/>
      <c r="R25" s="221"/>
      <c r="S25" s="221"/>
      <c r="T25" s="221"/>
      <c r="U25" s="221"/>
      <c r="V25" s="221"/>
      <c r="W25" s="222"/>
    </row>
    <row r="26" spans="1:28" ht="18" customHeight="1" x14ac:dyDescent="0.25">
      <c r="A26" s="54"/>
      <c r="B26" s="57">
        <v>1</v>
      </c>
      <c r="C26" s="186" t="s">
        <v>54</v>
      </c>
      <c r="D26" s="186"/>
      <c r="E26" s="186"/>
      <c r="F26" s="186"/>
      <c r="G26" s="186"/>
      <c r="H26" s="186"/>
      <c r="I26" s="186"/>
      <c r="J26" s="186"/>
      <c r="K26" s="186"/>
      <c r="L26" s="186"/>
      <c r="M26" s="186"/>
      <c r="N26" s="186"/>
      <c r="O26" s="186"/>
      <c r="P26" s="186"/>
      <c r="Q26" s="186"/>
      <c r="R26" s="186"/>
      <c r="S26" s="186"/>
      <c r="T26" s="186"/>
      <c r="U26" s="186"/>
      <c r="V26" s="186"/>
      <c r="W26" s="186"/>
      <c r="X26" s="64"/>
    </row>
    <row r="27" spans="1:28" x14ac:dyDescent="0.25">
      <c r="A27" s="54"/>
      <c r="B27" s="54"/>
      <c r="C27" s="54"/>
      <c r="D27" s="54"/>
      <c r="E27" s="54"/>
      <c r="F27" s="54"/>
      <c r="G27" s="54"/>
      <c r="H27" s="54"/>
      <c r="I27" s="54"/>
      <c r="J27" s="54"/>
      <c r="K27" s="54"/>
      <c r="L27" s="54"/>
      <c r="M27" s="54"/>
      <c r="N27" s="54"/>
      <c r="O27" s="54"/>
      <c r="P27" s="54"/>
      <c r="Q27" s="54"/>
      <c r="R27" s="54"/>
      <c r="S27" s="54"/>
      <c r="T27" s="54"/>
      <c r="U27" s="54"/>
    </row>
    <row r="28" spans="1:28" ht="15.75" x14ac:dyDescent="0.25">
      <c r="A28" s="58" t="s">
        <v>49</v>
      </c>
      <c r="B28" s="59" t="s">
        <v>50</v>
      </c>
      <c r="C28" s="59"/>
      <c r="D28" s="59"/>
      <c r="E28" s="65" t="s">
        <v>55</v>
      </c>
      <c r="F28" s="65"/>
      <c r="G28" s="65"/>
      <c r="H28" s="65"/>
      <c r="I28" s="66"/>
      <c r="J28" s="66"/>
      <c r="K28" s="66"/>
      <c r="L28" s="66"/>
      <c r="M28" s="66"/>
      <c r="N28" s="66"/>
      <c r="O28" s="66"/>
      <c r="P28" s="66"/>
      <c r="Q28" s="66"/>
      <c r="R28" s="66"/>
      <c r="S28" s="66"/>
      <c r="T28" s="66"/>
      <c r="U28" s="66"/>
    </row>
    <row r="29" spans="1:28" ht="15.75" x14ac:dyDescent="0.25">
      <c r="A29" s="58"/>
      <c r="B29" s="59"/>
      <c r="C29" s="59"/>
      <c r="D29" s="59"/>
      <c r="E29" s="14" t="s">
        <v>56</v>
      </c>
      <c r="F29" s="65"/>
      <c r="G29" s="65"/>
      <c r="H29" s="65"/>
      <c r="I29" s="66"/>
      <c r="J29" s="66"/>
      <c r="K29" s="66"/>
      <c r="L29" s="66"/>
      <c r="M29" s="66"/>
      <c r="N29" s="66"/>
      <c r="O29" s="66"/>
      <c r="P29" s="66"/>
      <c r="Q29" s="66"/>
      <c r="R29" s="66"/>
      <c r="S29" s="66"/>
      <c r="T29" s="66"/>
      <c r="U29" s="66"/>
      <c r="AB29" s="65"/>
    </row>
    <row r="30" spans="1:28" ht="15.75" x14ac:dyDescent="0.25">
      <c r="A30" s="58"/>
      <c r="B30" s="59"/>
      <c r="C30" s="59"/>
      <c r="D30" s="59"/>
      <c r="E30" s="67" t="s">
        <v>57</v>
      </c>
      <c r="F30" s="82"/>
      <c r="G30" s="82"/>
      <c r="H30" s="82"/>
      <c r="I30" s="45"/>
      <c r="J30" s="45"/>
      <c r="K30" s="45"/>
      <c r="L30" s="45"/>
      <c r="M30" s="45"/>
      <c r="N30" s="45"/>
      <c r="O30" s="45"/>
      <c r="P30" s="45"/>
      <c r="Q30" s="45"/>
      <c r="R30" s="45"/>
      <c r="S30" s="45"/>
      <c r="T30" s="45"/>
      <c r="U30" s="45"/>
      <c r="AB30" s="65"/>
    </row>
    <row r="31" spans="1:28" ht="10.5" customHeight="1" x14ac:dyDescent="0.25">
      <c r="A31" s="54"/>
      <c r="B31" s="54"/>
      <c r="C31" s="54"/>
      <c r="D31" s="54"/>
      <c r="E31" s="54"/>
      <c r="F31" s="54"/>
      <c r="G31" s="54"/>
      <c r="H31" s="54"/>
      <c r="I31" s="54"/>
      <c r="J31" s="54"/>
      <c r="K31" s="54"/>
      <c r="L31" s="54"/>
      <c r="M31" s="54"/>
      <c r="N31" s="54"/>
      <c r="O31" s="54"/>
      <c r="P31" s="54"/>
      <c r="Q31" s="54"/>
      <c r="R31" s="54"/>
      <c r="S31" s="54"/>
      <c r="T31" s="54"/>
      <c r="U31" s="54"/>
    </row>
    <row r="32" spans="1:28" ht="15.75" x14ac:dyDescent="0.25">
      <c r="A32" s="58" t="s">
        <v>14</v>
      </c>
      <c r="B32" s="3" t="s">
        <v>51</v>
      </c>
      <c r="C32" s="60"/>
      <c r="D32" s="3"/>
      <c r="E32" s="3"/>
      <c r="F32" s="3"/>
      <c r="G32" s="3"/>
      <c r="H32" s="3"/>
      <c r="I32" s="3"/>
      <c r="J32" s="3"/>
      <c r="K32" s="3"/>
      <c r="L32" s="3"/>
      <c r="M32" s="3"/>
      <c r="N32" s="3"/>
      <c r="O32" s="3"/>
      <c r="P32" s="3"/>
      <c r="Q32" s="3"/>
      <c r="R32" s="3"/>
      <c r="S32" s="61"/>
      <c r="T32" s="61"/>
      <c r="U32" s="61"/>
    </row>
    <row r="33" spans="1:25" x14ac:dyDescent="0.25">
      <c r="A33" s="61"/>
      <c r="B33" s="61"/>
      <c r="C33" s="61"/>
      <c r="D33" s="61"/>
      <c r="E33" s="61"/>
      <c r="F33" s="61"/>
      <c r="G33" s="61"/>
      <c r="H33" s="61"/>
      <c r="I33" s="61"/>
      <c r="J33" s="61"/>
      <c r="K33" s="61"/>
      <c r="L33" s="61"/>
      <c r="M33" s="61"/>
      <c r="N33" s="61"/>
      <c r="O33" s="61"/>
      <c r="P33" s="61"/>
      <c r="Q33" s="61"/>
      <c r="R33" s="61"/>
      <c r="S33" s="61"/>
      <c r="T33" s="61"/>
      <c r="U33" s="61"/>
      <c r="V33" s="9"/>
    </row>
    <row r="34" spans="1:25" ht="18" customHeight="1" x14ac:dyDescent="0.25">
      <c r="A34" s="62"/>
      <c r="B34" s="57" t="s">
        <v>16</v>
      </c>
      <c r="C34" s="243" t="s">
        <v>52</v>
      </c>
      <c r="D34" s="243"/>
      <c r="E34" s="243"/>
      <c r="F34" s="243"/>
      <c r="G34" s="243"/>
      <c r="H34" s="243"/>
      <c r="I34" s="243"/>
      <c r="J34" s="243"/>
      <c r="K34" s="243"/>
      <c r="L34" s="243"/>
      <c r="M34" s="243"/>
      <c r="N34" s="243"/>
      <c r="O34" s="243"/>
      <c r="P34" s="243"/>
      <c r="Q34" s="243"/>
      <c r="R34" s="243"/>
      <c r="S34" s="243"/>
      <c r="T34" s="243"/>
      <c r="U34" s="243"/>
      <c r="V34" s="243"/>
      <c r="W34" s="243"/>
    </row>
    <row r="35" spans="1:25" s="101" customFormat="1" ht="18.95" customHeight="1" x14ac:dyDescent="0.25">
      <c r="A35" s="62"/>
      <c r="B35" s="57">
        <v>1</v>
      </c>
      <c r="C35" s="244" t="s">
        <v>66</v>
      </c>
      <c r="D35" s="244"/>
      <c r="E35" s="244"/>
      <c r="F35" s="244"/>
      <c r="G35" s="244"/>
      <c r="H35" s="244"/>
      <c r="I35" s="244"/>
      <c r="J35" s="244"/>
      <c r="K35" s="244"/>
      <c r="L35" s="244"/>
      <c r="M35" s="244"/>
      <c r="N35" s="244"/>
      <c r="O35" s="244"/>
      <c r="P35" s="244"/>
      <c r="Q35" s="244"/>
      <c r="R35" s="244"/>
      <c r="S35" s="244"/>
      <c r="T35" s="244"/>
      <c r="U35" s="244"/>
      <c r="V35" s="244"/>
      <c r="W35" s="244"/>
    </row>
    <row r="36" spans="1:25" s="101" customFormat="1" ht="18.95" customHeight="1" x14ac:dyDescent="0.25">
      <c r="A36" s="62"/>
      <c r="B36" s="57">
        <v>2</v>
      </c>
      <c r="C36" s="246" t="s">
        <v>102</v>
      </c>
      <c r="D36" s="247"/>
      <c r="E36" s="247"/>
      <c r="F36" s="247"/>
      <c r="G36" s="247"/>
      <c r="H36" s="247"/>
      <c r="I36" s="247"/>
      <c r="J36" s="247"/>
      <c r="K36" s="247"/>
      <c r="L36" s="247"/>
      <c r="M36" s="247"/>
      <c r="N36" s="247"/>
      <c r="O36" s="247"/>
      <c r="P36" s="247"/>
      <c r="Q36" s="247"/>
      <c r="R36" s="247"/>
      <c r="S36" s="247"/>
      <c r="T36" s="247"/>
      <c r="U36" s="247"/>
      <c r="V36" s="247"/>
      <c r="W36" s="248"/>
    </row>
    <row r="37" spans="1:25" s="101" customFormat="1" ht="18.95" customHeight="1" x14ac:dyDescent="0.25">
      <c r="A37" s="62"/>
      <c r="B37" s="57">
        <v>3</v>
      </c>
      <c r="C37" s="244" t="s">
        <v>101</v>
      </c>
      <c r="D37" s="244"/>
      <c r="E37" s="244"/>
      <c r="F37" s="244"/>
      <c r="G37" s="244"/>
      <c r="H37" s="244"/>
      <c r="I37" s="244"/>
      <c r="J37" s="244"/>
      <c r="K37" s="244"/>
      <c r="L37" s="244"/>
      <c r="M37" s="244"/>
      <c r="N37" s="244"/>
      <c r="O37" s="244"/>
      <c r="P37" s="244"/>
      <c r="Q37" s="244"/>
      <c r="R37" s="244"/>
      <c r="S37" s="244"/>
      <c r="T37" s="244"/>
      <c r="U37" s="244"/>
      <c r="V37" s="244"/>
      <c r="W37" s="244"/>
    </row>
    <row r="38" spans="1:25" s="101" customFormat="1" ht="18.95" customHeight="1" x14ac:dyDescent="0.25">
      <c r="A38" s="102"/>
      <c r="B38" s="57">
        <v>4</v>
      </c>
      <c r="C38" s="245" t="s">
        <v>114</v>
      </c>
      <c r="D38" s="245"/>
      <c r="E38" s="245"/>
      <c r="F38" s="245"/>
      <c r="G38" s="245"/>
      <c r="H38" s="245"/>
      <c r="I38" s="245"/>
      <c r="J38" s="245"/>
      <c r="K38" s="245"/>
      <c r="L38" s="245"/>
      <c r="M38" s="245"/>
      <c r="N38" s="245"/>
      <c r="O38" s="245"/>
      <c r="P38" s="245"/>
      <c r="Q38" s="245"/>
      <c r="R38" s="245"/>
      <c r="S38" s="245"/>
      <c r="T38" s="245"/>
      <c r="U38" s="245"/>
      <c r="V38" s="245"/>
      <c r="W38" s="245"/>
    </row>
    <row r="39" spans="1:25" ht="13.5" customHeight="1" x14ac:dyDescent="0.25">
      <c r="A39" s="54"/>
      <c r="B39" s="54"/>
      <c r="C39" s="63"/>
      <c r="D39" s="54"/>
      <c r="E39" s="54"/>
      <c r="F39" s="54"/>
      <c r="G39" s="54"/>
      <c r="H39" s="54"/>
      <c r="I39" s="54"/>
      <c r="J39" s="54"/>
      <c r="K39" s="54"/>
      <c r="L39" s="54"/>
      <c r="M39" s="54"/>
      <c r="N39" s="54"/>
      <c r="O39" s="54"/>
      <c r="P39" s="54"/>
      <c r="Q39" s="54"/>
      <c r="R39" s="54"/>
      <c r="S39" s="54"/>
      <c r="T39" s="54"/>
      <c r="U39" s="54"/>
      <c r="V39" s="52"/>
    </row>
    <row r="40" spans="1:25" ht="19.5" customHeight="1" x14ac:dyDescent="0.25">
      <c r="A40" s="94" t="s">
        <v>17</v>
      </c>
      <c r="B40" s="63" t="s">
        <v>53</v>
      </c>
      <c r="C40" s="54"/>
      <c r="D40" s="54"/>
      <c r="E40" s="54"/>
      <c r="F40" s="54"/>
      <c r="G40" s="54"/>
      <c r="H40" s="54"/>
      <c r="I40" s="54"/>
      <c r="J40" s="54"/>
      <c r="K40" s="54"/>
      <c r="L40" s="54"/>
      <c r="M40" s="54"/>
      <c r="N40" s="54"/>
      <c r="O40" s="54"/>
      <c r="P40" s="54"/>
      <c r="Q40" s="54"/>
      <c r="R40" s="54"/>
      <c r="S40" s="54"/>
      <c r="T40" s="54"/>
      <c r="U40" s="54"/>
      <c r="V40" s="52"/>
      <c r="Y40" s="7"/>
    </row>
    <row r="41" spans="1:25" ht="6" customHeight="1" x14ac:dyDescent="0.25">
      <c r="A41" s="9"/>
      <c r="B41" s="53"/>
      <c r="C41" s="53"/>
      <c r="D41" s="53"/>
      <c r="E41" s="53"/>
      <c r="F41" s="53"/>
      <c r="G41" s="53"/>
      <c r="H41" s="53"/>
      <c r="I41" s="53"/>
      <c r="J41" s="53"/>
      <c r="K41" s="53"/>
      <c r="L41" s="53"/>
      <c r="M41" s="53"/>
      <c r="N41" s="53"/>
      <c r="O41" s="53"/>
      <c r="P41" s="53"/>
      <c r="Q41" s="53"/>
      <c r="R41" s="53"/>
      <c r="S41" s="53"/>
      <c r="T41" s="53"/>
      <c r="U41" s="53"/>
      <c r="V41" s="9"/>
    </row>
    <row r="42" spans="1:25" ht="15.75" x14ac:dyDescent="0.25">
      <c r="B42" s="3"/>
      <c r="W42" s="54" t="s">
        <v>67</v>
      </c>
    </row>
    <row r="43" spans="1:25" ht="31.5" customHeight="1" x14ac:dyDescent="0.25">
      <c r="A43" s="181" t="s">
        <v>16</v>
      </c>
      <c r="B43" s="223" t="s">
        <v>13</v>
      </c>
      <c r="C43" s="224"/>
      <c r="D43" s="224"/>
      <c r="E43" s="225"/>
      <c r="F43" s="41"/>
      <c r="G43" s="41"/>
      <c r="H43" s="41"/>
      <c r="I43" s="176" t="s">
        <v>11</v>
      </c>
      <c r="J43" s="176"/>
      <c r="K43" s="176"/>
      <c r="L43" s="176"/>
      <c r="M43" s="8"/>
      <c r="N43" s="8"/>
      <c r="O43" s="180" t="s">
        <v>76</v>
      </c>
      <c r="P43" s="176"/>
      <c r="Q43" s="176"/>
      <c r="R43" s="176"/>
      <c r="S43" s="176"/>
      <c r="T43" s="176"/>
      <c r="U43" s="180" t="s">
        <v>12</v>
      </c>
      <c r="V43" s="176"/>
      <c r="W43" s="176"/>
      <c r="X43" s="9"/>
    </row>
    <row r="44" spans="1:25" ht="30" x14ac:dyDescent="0.25">
      <c r="A44" s="182"/>
      <c r="B44" s="226"/>
      <c r="C44" s="227"/>
      <c r="D44" s="227"/>
      <c r="E44" s="228"/>
      <c r="F44" s="42"/>
      <c r="G44" s="42"/>
      <c r="H44" s="42"/>
      <c r="I44" s="8" t="s">
        <v>8</v>
      </c>
      <c r="J44" s="8"/>
      <c r="K44" s="8" t="s">
        <v>9</v>
      </c>
      <c r="L44" s="8" t="s">
        <v>10</v>
      </c>
      <c r="M44" s="8"/>
      <c r="N44" s="8"/>
      <c r="O44" s="176" t="s">
        <v>8</v>
      </c>
      <c r="P44" s="176"/>
      <c r="Q44" s="241" t="s">
        <v>9</v>
      </c>
      <c r="R44" s="242"/>
      <c r="S44" s="176" t="s">
        <v>10</v>
      </c>
      <c r="T44" s="176"/>
      <c r="U44" s="10" t="s">
        <v>8</v>
      </c>
      <c r="V44" s="8" t="s">
        <v>9</v>
      </c>
      <c r="W44" s="8" t="s">
        <v>10</v>
      </c>
      <c r="X44" s="9"/>
    </row>
    <row r="45" spans="1:25" x14ac:dyDescent="0.25">
      <c r="A45" s="21">
        <v>1</v>
      </c>
      <c r="B45" s="176">
        <v>2</v>
      </c>
      <c r="C45" s="176"/>
      <c r="D45" s="176"/>
      <c r="E45" s="176"/>
      <c r="F45" s="8"/>
      <c r="G45" s="8"/>
      <c r="H45" s="8"/>
      <c r="I45" s="8">
        <v>3</v>
      </c>
      <c r="J45" s="8"/>
      <c r="K45" s="8">
        <v>4</v>
      </c>
      <c r="L45" s="8">
        <v>5</v>
      </c>
      <c r="M45" s="8"/>
      <c r="N45" s="8"/>
      <c r="O45" s="176">
        <v>6</v>
      </c>
      <c r="P45" s="176"/>
      <c r="Q45" s="241">
        <v>7</v>
      </c>
      <c r="R45" s="242"/>
      <c r="S45" s="241">
        <v>8</v>
      </c>
      <c r="T45" s="242"/>
      <c r="U45" s="8">
        <v>9</v>
      </c>
      <c r="V45" s="8">
        <v>10</v>
      </c>
      <c r="W45" s="8">
        <v>11</v>
      </c>
      <c r="X45" s="12"/>
    </row>
    <row r="46" spans="1:25" ht="36" customHeight="1" x14ac:dyDescent="0.25">
      <c r="A46" s="21">
        <v>1</v>
      </c>
      <c r="B46" s="186" t="s">
        <v>58</v>
      </c>
      <c r="C46" s="186"/>
      <c r="D46" s="186"/>
      <c r="E46" s="186"/>
      <c r="F46" s="39"/>
      <c r="G46" s="39"/>
      <c r="H46" s="39"/>
      <c r="I46" s="17">
        <f>O69</f>
        <v>400000</v>
      </c>
      <c r="J46" s="17"/>
      <c r="K46" s="17"/>
      <c r="L46" s="17">
        <f>I46+K46</f>
        <v>400000</v>
      </c>
      <c r="M46" s="17"/>
      <c r="N46" s="17"/>
      <c r="O46" s="179">
        <f>U69</f>
        <v>291158.5</v>
      </c>
      <c r="P46" s="179"/>
      <c r="Q46" s="179"/>
      <c r="R46" s="179"/>
      <c r="S46" s="179">
        <f>O46+Q46</f>
        <v>291158.5</v>
      </c>
      <c r="T46" s="179"/>
      <c r="U46" s="17">
        <f>O46-I46</f>
        <v>-108841.5</v>
      </c>
      <c r="V46" s="17"/>
      <c r="W46" s="17">
        <f>U46+V46</f>
        <v>-108841.5</v>
      </c>
      <c r="X46" s="9"/>
    </row>
    <row r="47" spans="1:25" ht="36" customHeight="1" x14ac:dyDescent="0.25">
      <c r="A47" s="21">
        <v>2</v>
      </c>
      <c r="B47" s="186" t="s">
        <v>59</v>
      </c>
      <c r="C47" s="186"/>
      <c r="D47" s="186"/>
      <c r="E47" s="186"/>
      <c r="F47" s="39"/>
      <c r="G47" s="39"/>
      <c r="H47" s="39"/>
      <c r="I47" s="17">
        <f>O89</f>
        <v>2076700</v>
      </c>
      <c r="J47" s="17"/>
      <c r="K47" s="17"/>
      <c r="L47" s="17">
        <f>I47+K47</f>
        <v>2076700</v>
      </c>
      <c r="M47" s="17"/>
      <c r="N47" s="17"/>
      <c r="O47" s="179">
        <f>U89</f>
        <v>1875399.67</v>
      </c>
      <c r="P47" s="179"/>
      <c r="Q47" s="179"/>
      <c r="R47" s="179"/>
      <c r="S47" s="179">
        <f>O47+Q47</f>
        <v>1875399.67</v>
      </c>
      <c r="T47" s="179"/>
      <c r="U47" s="17">
        <f>O47-I47</f>
        <v>-201300.33000000007</v>
      </c>
      <c r="V47" s="17"/>
      <c r="W47" s="17">
        <f>U47+V47</f>
        <v>-201300.33000000007</v>
      </c>
      <c r="X47" s="9"/>
    </row>
    <row r="48" spans="1:25" ht="21.75" customHeight="1" x14ac:dyDescent="0.25">
      <c r="A48" s="21">
        <v>3</v>
      </c>
      <c r="B48" s="186" t="s">
        <v>21</v>
      </c>
      <c r="C48" s="186"/>
      <c r="D48" s="186"/>
      <c r="E48" s="186"/>
      <c r="F48" s="39"/>
      <c r="G48" s="39"/>
      <c r="H48" s="39"/>
      <c r="I48" s="17"/>
      <c r="J48" s="17"/>
      <c r="K48" s="17">
        <f>Q101</f>
        <v>4999200</v>
      </c>
      <c r="L48" s="17">
        <f>I48+K48</f>
        <v>4999200</v>
      </c>
      <c r="M48" s="17"/>
      <c r="N48" s="17"/>
      <c r="O48" s="179"/>
      <c r="P48" s="179"/>
      <c r="Q48" s="179">
        <f>V101</f>
        <v>4915436.68</v>
      </c>
      <c r="R48" s="179"/>
      <c r="S48" s="179">
        <f>O48+Q48</f>
        <v>4915436.68</v>
      </c>
      <c r="T48" s="179"/>
      <c r="U48" s="17"/>
      <c r="V48" s="17">
        <f>Q48-K48</f>
        <v>-83763.320000000298</v>
      </c>
      <c r="W48" s="17">
        <f>U48+V48</f>
        <v>-83763.320000000298</v>
      </c>
      <c r="X48" s="9"/>
    </row>
    <row r="49" spans="1:26" ht="33.75" customHeight="1" x14ac:dyDescent="0.25">
      <c r="A49" s="21">
        <v>4</v>
      </c>
      <c r="B49" s="254" t="s">
        <v>118</v>
      </c>
      <c r="C49" s="255"/>
      <c r="D49" s="255"/>
      <c r="E49" s="256"/>
      <c r="F49" s="103"/>
      <c r="G49" s="103"/>
      <c r="H49" s="103"/>
      <c r="I49" s="17">
        <f>O120</f>
        <v>29500</v>
      </c>
      <c r="J49" s="17"/>
      <c r="K49" s="17"/>
      <c r="L49" s="17">
        <f>I49+K49</f>
        <v>29500</v>
      </c>
      <c r="M49" s="17"/>
      <c r="N49" s="17"/>
      <c r="O49" s="179">
        <f>U120</f>
        <v>23229.360000000001</v>
      </c>
      <c r="P49" s="179"/>
      <c r="Q49" s="239"/>
      <c r="R49" s="240"/>
      <c r="S49" s="179">
        <f>O49+Q49</f>
        <v>23229.360000000001</v>
      </c>
      <c r="T49" s="179"/>
      <c r="U49" s="17">
        <f>O49-I49</f>
        <v>-6270.6399999999994</v>
      </c>
      <c r="V49" s="17"/>
      <c r="W49" s="17">
        <f>U49+V49</f>
        <v>-6270.6399999999994</v>
      </c>
      <c r="X49" s="9"/>
    </row>
    <row r="50" spans="1:26" ht="18" customHeight="1" x14ac:dyDescent="0.25">
      <c r="A50" s="11"/>
      <c r="B50" s="183" t="s">
        <v>15</v>
      </c>
      <c r="C50" s="184"/>
      <c r="D50" s="184"/>
      <c r="E50" s="185"/>
      <c r="F50" s="40"/>
      <c r="G50" s="40"/>
      <c r="H50" s="40"/>
      <c r="I50" s="17">
        <f>SUM(I46:I49)</f>
        <v>2506200</v>
      </c>
      <c r="J50" s="17"/>
      <c r="K50" s="17">
        <f>SUM(K46:K49)</f>
        <v>4999200</v>
      </c>
      <c r="L50" s="17">
        <f>SUM(L46:L49)</f>
        <v>7505400</v>
      </c>
      <c r="M50" s="17"/>
      <c r="N50" s="17"/>
      <c r="O50" s="179">
        <f>SUM(O46:P49)</f>
        <v>2189787.5299999998</v>
      </c>
      <c r="P50" s="179"/>
      <c r="Q50" s="179">
        <f>SUM(Q46:R49)</f>
        <v>4915436.68</v>
      </c>
      <c r="R50" s="179"/>
      <c r="S50" s="179">
        <f>SUM(S46:T49)</f>
        <v>7105224.21</v>
      </c>
      <c r="T50" s="179"/>
      <c r="U50" s="17">
        <f>SUM(U46:U49)</f>
        <v>-316412.47000000009</v>
      </c>
      <c r="V50" s="17">
        <f>SUM(V46:V49)</f>
        <v>-83763.320000000298</v>
      </c>
      <c r="W50" s="17">
        <f>SUM(W46:W49)</f>
        <v>-400175.79000000039</v>
      </c>
    </row>
    <row r="51" spans="1:26" ht="18" customHeight="1" x14ac:dyDescent="0.25">
      <c r="A51" s="11"/>
      <c r="B51" s="187" t="s">
        <v>134</v>
      </c>
      <c r="C51" s="188"/>
      <c r="D51" s="188"/>
      <c r="E51" s="188"/>
      <c r="F51" s="188"/>
      <c r="G51" s="188"/>
      <c r="H51" s="188"/>
      <c r="I51" s="188"/>
      <c r="J51" s="188"/>
      <c r="K51" s="188"/>
      <c r="L51" s="188"/>
      <c r="M51" s="188"/>
      <c r="N51" s="188"/>
      <c r="O51" s="188"/>
      <c r="P51" s="188"/>
      <c r="Q51" s="188"/>
      <c r="R51" s="188"/>
      <c r="S51" s="188"/>
      <c r="T51" s="188"/>
      <c r="U51" s="188"/>
      <c r="V51" s="188"/>
      <c r="W51" s="189"/>
    </row>
    <row r="52" spans="1:26" x14ac:dyDescent="0.25">
      <c r="B52" s="13"/>
      <c r="C52" s="13"/>
      <c r="D52" s="13"/>
      <c r="E52" s="13"/>
      <c r="F52" s="13"/>
      <c r="G52" s="13"/>
      <c r="H52" s="13"/>
      <c r="I52" s="13"/>
      <c r="J52" s="13"/>
      <c r="K52" s="13"/>
      <c r="L52" s="13"/>
      <c r="M52" s="13"/>
      <c r="N52" s="13"/>
      <c r="O52" s="13"/>
      <c r="P52" s="13"/>
      <c r="Q52" s="13"/>
      <c r="R52" s="13"/>
      <c r="S52" s="13"/>
      <c r="T52" s="13"/>
      <c r="U52" s="13"/>
      <c r="V52" s="13"/>
      <c r="W52" s="13"/>
    </row>
    <row r="53" spans="1:26" ht="15.75" x14ac:dyDescent="0.25">
      <c r="A53" s="94" t="s">
        <v>78</v>
      </c>
      <c r="B53" s="3" t="s">
        <v>77</v>
      </c>
    </row>
    <row r="54" spans="1:26" ht="15.75" x14ac:dyDescent="0.25">
      <c r="B54" s="3"/>
      <c r="W54" s="54" t="s">
        <v>67</v>
      </c>
    </row>
    <row r="55" spans="1:26" ht="30.75" customHeight="1" x14ac:dyDescent="0.25">
      <c r="A55" s="181" t="s">
        <v>16</v>
      </c>
      <c r="B55" s="176" t="s">
        <v>18</v>
      </c>
      <c r="C55" s="176"/>
      <c r="D55" s="176"/>
      <c r="E55" s="176"/>
      <c r="F55" s="8"/>
      <c r="G55" s="8"/>
      <c r="H55" s="8"/>
      <c r="I55" s="176" t="s">
        <v>11</v>
      </c>
      <c r="J55" s="176"/>
      <c r="K55" s="176"/>
      <c r="L55" s="176"/>
      <c r="M55" s="8"/>
      <c r="N55" s="8"/>
      <c r="O55" s="180" t="s">
        <v>76</v>
      </c>
      <c r="P55" s="176"/>
      <c r="Q55" s="176"/>
      <c r="R55" s="176"/>
      <c r="S55" s="176"/>
      <c r="T55" s="176"/>
      <c r="U55" s="176" t="s">
        <v>12</v>
      </c>
      <c r="V55" s="176"/>
      <c r="W55" s="176"/>
    </row>
    <row r="56" spans="1:26" ht="33" customHeight="1" x14ac:dyDescent="0.25">
      <c r="A56" s="182"/>
      <c r="B56" s="176"/>
      <c r="C56" s="176"/>
      <c r="D56" s="176"/>
      <c r="E56" s="176"/>
      <c r="F56" s="8"/>
      <c r="G56" s="8"/>
      <c r="H56" s="8"/>
      <c r="I56" s="8" t="s">
        <v>8</v>
      </c>
      <c r="J56" s="8"/>
      <c r="K56" s="8" t="s">
        <v>9</v>
      </c>
      <c r="L56" s="8" t="s">
        <v>10</v>
      </c>
      <c r="M56" s="8"/>
      <c r="N56" s="8"/>
      <c r="O56" s="176" t="s">
        <v>8</v>
      </c>
      <c r="P56" s="176"/>
      <c r="Q56" s="241" t="s">
        <v>9</v>
      </c>
      <c r="R56" s="242"/>
      <c r="S56" s="176" t="s">
        <v>10</v>
      </c>
      <c r="T56" s="176"/>
      <c r="U56" s="8" t="s">
        <v>8</v>
      </c>
      <c r="V56" s="8" t="s">
        <v>9</v>
      </c>
      <c r="W56" s="8" t="s">
        <v>10</v>
      </c>
    </row>
    <row r="57" spans="1:26" ht="18" customHeight="1" x14ac:dyDescent="0.25">
      <c r="A57" s="21">
        <v>1</v>
      </c>
      <c r="B57" s="176">
        <v>2</v>
      </c>
      <c r="C57" s="176"/>
      <c r="D57" s="176"/>
      <c r="E57" s="176"/>
      <c r="F57" s="8"/>
      <c r="G57" s="8"/>
      <c r="H57" s="8"/>
      <c r="I57" s="8">
        <v>3</v>
      </c>
      <c r="J57" s="8"/>
      <c r="K57" s="8">
        <v>4</v>
      </c>
      <c r="L57" s="8">
        <v>5</v>
      </c>
      <c r="M57" s="8"/>
      <c r="N57" s="8"/>
      <c r="O57" s="176">
        <v>6</v>
      </c>
      <c r="P57" s="176"/>
      <c r="Q57" s="241">
        <v>7</v>
      </c>
      <c r="R57" s="242"/>
      <c r="S57" s="241">
        <v>8</v>
      </c>
      <c r="T57" s="242"/>
      <c r="U57" s="8">
        <v>9</v>
      </c>
      <c r="V57" s="8">
        <v>10</v>
      </c>
      <c r="W57" s="8">
        <v>11</v>
      </c>
    </row>
    <row r="58" spans="1:26" ht="64.5" customHeight="1" x14ac:dyDescent="0.25">
      <c r="A58" s="11"/>
      <c r="B58" s="229" t="s">
        <v>22</v>
      </c>
      <c r="C58" s="229"/>
      <c r="D58" s="229"/>
      <c r="E58" s="229"/>
      <c r="F58" s="43"/>
      <c r="G58" s="43"/>
      <c r="H58" s="43"/>
      <c r="I58" s="20">
        <f>O69+I49</f>
        <v>429500</v>
      </c>
      <c r="J58" s="20"/>
      <c r="K58" s="20">
        <v>578000</v>
      </c>
      <c r="L58" s="20">
        <f>I58+K58</f>
        <v>1007500</v>
      </c>
      <c r="M58" s="20"/>
      <c r="N58" s="20"/>
      <c r="O58" s="177">
        <f>U69+U120</f>
        <v>314387.86</v>
      </c>
      <c r="P58" s="178"/>
      <c r="Q58" s="177">
        <v>529839.13</v>
      </c>
      <c r="R58" s="178"/>
      <c r="S58" s="122">
        <f>O58+Q58</f>
        <v>844226.99</v>
      </c>
      <c r="T58" s="123"/>
      <c r="U58" s="20">
        <f>O58-I58</f>
        <v>-115112.14000000001</v>
      </c>
      <c r="V58" s="20">
        <f>Q58-K58</f>
        <v>-48160.869999999995</v>
      </c>
      <c r="W58" s="20">
        <f>U58+V58</f>
        <v>-163273.01</v>
      </c>
    </row>
    <row r="59" spans="1:26" ht="153.75" customHeight="1" x14ac:dyDescent="0.25">
      <c r="A59" s="11"/>
      <c r="B59" s="236" t="s">
        <v>68</v>
      </c>
      <c r="C59" s="237"/>
      <c r="D59" s="237"/>
      <c r="E59" s="238"/>
      <c r="F59" s="43"/>
      <c r="G59" s="43"/>
      <c r="H59" s="43"/>
      <c r="I59" s="20">
        <f>O89</f>
        <v>2076700</v>
      </c>
      <c r="J59" s="20"/>
      <c r="K59" s="20">
        <f>K48-K58</f>
        <v>4421200</v>
      </c>
      <c r="L59" s="20">
        <f>K59+I59</f>
        <v>6497900</v>
      </c>
      <c r="M59" s="20"/>
      <c r="N59" s="20"/>
      <c r="O59" s="177">
        <f>U89</f>
        <v>1875399.67</v>
      </c>
      <c r="P59" s="178"/>
      <c r="Q59" s="177">
        <f>V101-Q58</f>
        <v>4385597.55</v>
      </c>
      <c r="R59" s="177"/>
      <c r="S59" s="122">
        <f>O59+Q59</f>
        <v>6260997.2199999997</v>
      </c>
      <c r="T59" s="123"/>
      <c r="U59" s="20">
        <f>O59-I59</f>
        <v>-201300.33000000007</v>
      </c>
      <c r="V59" s="20">
        <f>Q59-K59</f>
        <v>-35602.450000000186</v>
      </c>
      <c r="W59" s="20">
        <f>U59+V59</f>
        <v>-236902.78000000026</v>
      </c>
    </row>
    <row r="60" spans="1:26" ht="17.25" customHeight="1" x14ac:dyDescent="0.25">
      <c r="A60" s="11"/>
      <c r="B60" s="257" t="s">
        <v>15</v>
      </c>
      <c r="C60" s="257"/>
      <c r="D60" s="257"/>
      <c r="E60" s="257"/>
      <c r="F60" s="44"/>
      <c r="G60" s="44"/>
      <c r="H60" s="44"/>
      <c r="I60" s="20">
        <f>SUM(I58:I59)</f>
        <v>2506200</v>
      </c>
      <c r="J60" s="20">
        <f>J58+J59</f>
        <v>0</v>
      </c>
      <c r="K60" s="20">
        <f>K58+K59</f>
        <v>4999200</v>
      </c>
      <c r="L60" s="20">
        <f>SUM(L58:L59)</f>
        <v>7505400</v>
      </c>
      <c r="M60" s="20"/>
      <c r="N60" s="20"/>
      <c r="O60" s="122">
        <f>SUM(O58:P59)</f>
        <v>2189787.5299999998</v>
      </c>
      <c r="P60" s="122"/>
      <c r="Q60" s="122">
        <f>Q58+Q59</f>
        <v>4915436.68</v>
      </c>
      <c r="R60" s="122"/>
      <c r="S60" s="122">
        <f>O60+Q60</f>
        <v>7105224.209999999</v>
      </c>
      <c r="T60" s="123"/>
      <c r="U60" s="20">
        <f>U58+U59</f>
        <v>-316412.47000000009</v>
      </c>
      <c r="V60" s="20">
        <f>V58+V59</f>
        <v>-83763.320000000182</v>
      </c>
      <c r="W60" s="20">
        <f>U60+V60</f>
        <v>-400175.79000000027</v>
      </c>
    </row>
    <row r="61" spans="1:26" ht="18" hidden="1" customHeight="1" x14ac:dyDescent="0.25">
      <c r="A61" s="11"/>
      <c r="B61" s="233" t="s">
        <v>40</v>
      </c>
      <c r="C61" s="234"/>
      <c r="D61" s="234"/>
      <c r="E61" s="234"/>
      <c r="F61" s="234"/>
      <c r="G61" s="234"/>
      <c r="H61" s="234"/>
      <c r="I61" s="234"/>
      <c r="J61" s="234"/>
      <c r="K61" s="234"/>
      <c r="L61" s="234"/>
      <c r="M61" s="234"/>
      <c r="N61" s="234"/>
      <c r="O61" s="234"/>
      <c r="P61" s="234"/>
      <c r="Q61" s="234"/>
      <c r="R61" s="234"/>
      <c r="S61" s="234"/>
      <c r="T61" s="234"/>
      <c r="U61" s="234"/>
      <c r="V61" s="234"/>
      <c r="W61" s="235"/>
    </row>
    <row r="63" spans="1:26" ht="17.25" customHeight="1" x14ac:dyDescent="0.25">
      <c r="A63" s="95" t="s">
        <v>80</v>
      </c>
      <c r="B63" s="77" t="s">
        <v>79</v>
      </c>
    </row>
    <row r="64" spans="1:26" ht="48" customHeight="1" x14ac:dyDescent="0.25">
      <c r="A64" s="180" t="s">
        <v>16</v>
      </c>
      <c r="B64" s="180" t="s">
        <v>81</v>
      </c>
      <c r="C64" s="180"/>
      <c r="D64" s="180"/>
      <c r="E64" s="180"/>
      <c r="F64" s="180"/>
      <c r="G64" s="180"/>
      <c r="H64" s="11"/>
      <c r="I64" s="180" t="s">
        <v>82</v>
      </c>
      <c r="J64" s="11"/>
      <c r="K64" s="180" t="s">
        <v>83</v>
      </c>
      <c r="L64" s="180"/>
      <c r="M64" s="11"/>
      <c r="N64" s="11"/>
      <c r="O64" s="176" t="s">
        <v>11</v>
      </c>
      <c r="P64" s="176"/>
      <c r="Q64" s="176"/>
      <c r="R64" s="176"/>
      <c r="S64" s="176"/>
      <c r="T64" s="176"/>
      <c r="U64" s="251" t="s">
        <v>91</v>
      </c>
      <c r="V64" s="252"/>
      <c r="W64" s="253"/>
      <c r="X64" s="176" t="s">
        <v>12</v>
      </c>
      <c r="Y64" s="176"/>
      <c r="Z64" s="176"/>
    </row>
    <row r="65" spans="1:31" ht="33.75" customHeight="1" x14ac:dyDescent="0.25">
      <c r="A65" s="180"/>
      <c r="B65" s="180"/>
      <c r="C65" s="180"/>
      <c r="D65" s="180"/>
      <c r="E65" s="180"/>
      <c r="F65" s="180"/>
      <c r="G65" s="180"/>
      <c r="H65" s="11"/>
      <c r="I65" s="180"/>
      <c r="J65" s="11"/>
      <c r="K65" s="180"/>
      <c r="L65" s="180"/>
      <c r="M65" s="11"/>
      <c r="N65" s="11"/>
      <c r="O65" s="249" t="s">
        <v>8</v>
      </c>
      <c r="P65" s="250"/>
      <c r="Q65" s="249" t="s">
        <v>9</v>
      </c>
      <c r="R65" s="250"/>
      <c r="S65" s="250" t="s">
        <v>10</v>
      </c>
      <c r="T65" s="250"/>
      <c r="U65" s="76" t="s">
        <v>8</v>
      </c>
      <c r="V65" s="76" t="s">
        <v>9</v>
      </c>
      <c r="W65" s="8" t="s">
        <v>10</v>
      </c>
      <c r="X65" s="8" t="s">
        <v>8</v>
      </c>
      <c r="Y65" s="8" t="s">
        <v>9</v>
      </c>
      <c r="Z65" s="8" t="s">
        <v>10</v>
      </c>
    </row>
    <row r="66" spans="1:31" ht="17.25" customHeight="1" x14ac:dyDescent="0.25">
      <c r="A66" s="76">
        <v>1</v>
      </c>
      <c r="B66" s="180">
        <v>2</v>
      </c>
      <c r="C66" s="180"/>
      <c r="D66" s="180"/>
      <c r="E66" s="180"/>
      <c r="F66" s="180"/>
      <c r="G66" s="180"/>
      <c r="H66" s="16"/>
      <c r="I66" s="16">
        <v>3</v>
      </c>
      <c r="J66" s="16"/>
      <c r="K66" s="138">
        <v>4</v>
      </c>
      <c r="L66" s="138"/>
      <c r="M66" s="16"/>
      <c r="N66" s="16"/>
      <c r="O66" s="138">
        <v>5</v>
      </c>
      <c r="P66" s="138"/>
      <c r="Q66" s="138">
        <v>6</v>
      </c>
      <c r="R66" s="138"/>
      <c r="S66" s="138">
        <v>7</v>
      </c>
      <c r="T66" s="138"/>
      <c r="U66" s="16">
        <v>8</v>
      </c>
      <c r="V66" s="16">
        <v>9</v>
      </c>
      <c r="W66" s="16">
        <v>10</v>
      </c>
      <c r="X66" s="16">
        <v>11</v>
      </c>
      <c r="Y66" s="16">
        <v>12</v>
      </c>
      <c r="Z66" s="16">
        <v>13</v>
      </c>
    </row>
    <row r="67" spans="1:31" ht="21" customHeight="1" x14ac:dyDescent="0.25">
      <c r="A67" s="11"/>
      <c r="B67" s="174" t="s">
        <v>66</v>
      </c>
      <c r="C67" s="175"/>
      <c r="D67" s="175"/>
      <c r="E67" s="175"/>
      <c r="F67" s="175"/>
      <c r="G67" s="175"/>
      <c r="H67" s="175"/>
      <c r="I67" s="175"/>
      <c r="J67" s="175"/>
      <c r="K67" s="175"/>
      <c r="L67" s="175"/>
      <c r="M67" s="75"/>
      <c r="N67" s="75"/>
      <c r="O67" s="230"/>
      <c r="P67" s="230"/>
      <c r="Q67" s="230"/>
      <c r="R67" s="230"/>
      <c r="S67" s="230"/>
      <c r="T67" s="230"/>
      <c r="U67" s="11"/>
      <c r="V67" s="11"/>
      <c r="W67" s="11"/>
      <c r="X67" s="11"/>
      <c r="Y67" s="11"/>
      <c r="Z67" s="11"/>
    </row>
    <row r="68" spans="1:31" ht="20.25" customHeight="1" x14ac:dyDescent="0.25">
      <c r="A68" s="11"/>
      <c r="B68" s="174" t="s">
        <v>33</v>
      </c>
      <c r="C68" s="258"/>
      <c r="D68" s="258"/>
      <c r="E68" s="258"/>
      <c r="F68" s="28"/>
      <c r="G68" s="28"/>
      <c r="H68" s="28"/>
      <c r="I68" s="11"/>
      <c r="J68" s="11"/>
      <c r="K68" s="138"/>
      <c r="L68" s="138"/>
      <c r="M68" s="16"/>
      <c r="N68" s="16"/>
      <c r="O68" s="138"/>
      <c r="P68" s="138"/>
      <c r="Q68" s="138"/>
      <c r="R68" s="138"/>
      <c r="S68" s="138"/>
      <c r="T68" s="138"/>
      <c r="U68" s="11"/>
      <c r="V68" s="11"/>
      <c r="W68" s="11"/>
      <c r="X68" s="11"/>
      <c r="Y68" s="11"/>
      <c r="Z68" s="11"/>
    </row>
    <row r="69" spans="1:31" ht="20.25" customHeight="1" x14ac:dyDescent="0.25">
      <c r="A69" s="21">
        <v>1</v>
      </c>
      <c r="B69" s="151" t="s">
        <v>60</v>
      </c>
      <c r="C69" s="151"/>
      <c r="D69" s="151"/>
      <c r="E69" s="151"/>
      <c r="F69" s="151"/>
      <c r="G69" s="151"/>
      <c r="H69" s="151"/>
      <c r="I69" s="26" t="s">
        <v>20</v>
      </c>
      <c r="J69" s="30"/>
      <c r="K69" s="164" t="s">
        <v>27</v>
      </c>
      <c r="L69" s="165"/>
      <c r="M69" s="35"/>
      <c r="N69" s="36"/>
      <c r="O69" s="198">
        <f>O70+O71</f>
        <v>400000</v>
      </c>
      <c r="P69" s="198"/>
      <c r="Q69" s="122"/>
      <c r="R69" s="122"/>
      <c r="S69" s="122">
        <f>O69</f>
        <v>400000</v>
      </c>
      <c r="T69" s="122"/>
      <c r="U69" s="20">
        <f>U70+U71</f>
        <v>291158.5</v>
      </c>
      <c r="V69" s="20"/>
      <c r="W69" s="20">
        <f>U69</f>
        <v>291158.5</v>
      </c>
      <c r="X69" s="20">
        <f>U69-O69</f>
        <v>-108841.5</v>
      </c>
      <c r="Y69" s="20"/>
      <c r="Z69" s="20">
        <f>X69</f>
        <v>-108841.5</v>
      </c>
    </row>
    <row r="70" spans="1:31" ht="34.5" customHeight="1" x14ac:dyDescent="0.25">
      <c r="A70" s="21">
        <v>2</v>
      </c>
      <c r="B70" s="151" t="s">
        <v>97</v>
      </c>
      <c r="C70" s="151"/>
      <c r="D70" s="151"/>
      <c r="E70" s="151"/>
      <c r="F70" s="151"/>
      <c r="G70" s="151"/>
      <c r="H70" s="151"/>
      <c r="I70" s="26" t="s">
        <v>20</v>
      </c>
      <c r="J70" s="30"/>
      <c r="K70" s="164" t="s">
        <v>27</v>
      </c>
      <c r="L70" s="165"/>
      <c r="M70" s="35"/>
      <c r="N70" s="36"/>
      <c r="O70" s="157">
        <f>300000</f>
        <v>300000</v>
      </c>
      <c r="P70" s="158"/>
      <c r="Q70" s="122"/>
      <c r="R70" s="122"/>
      <c r="S70" s="122">
        <f>O70</f>
        <v>300000</v>
      </c>
      <c r="T70" s="122"/>
      <c r="U70" s="20">
        <v>216144.32</v>
      </c>
      <c r="V70" s="20"/>
      <c r="W70" s="20">
        <f>U70</f>
        <v>216144.32</v>
      </c>
      <c r="X70" s="20">
        <f>U70-O70</f>
        <v>-83855.679999999993</v>
      </c>
      <c r="Y70" s="20"/>
      <c r="Z70" s="20">
        <f>X70</f>
        <v>-83855.679999999993</v>
      </c>
    </row>
    <row r="71" spans="1:31" ht="38.25" customHeight="1" x14ac:dyDescent="0.25">
      <c r="A71" s="21">
        <v>3</v>
      </c>
      <c r="B71" s="151" t="s">
        <v>98</v>
      </c>
      <c r="C71" s="151"/>
      <c r="D71" s="151"/>
      <c r="E71" s="151"/>
      <c r="F71" s="151"/>
      <c r="G71" s="151"/>
      <c r="H71" s="151"/>
      <c r="I71" s="26" t="s">
        <v>20</v>
      </c>
      <c r="J71" s="30"/>
      <c r="K71" s="164" t="s">
        <v>61</v>
      </c>
      <c r="L71" s="165"/>
      <c r="M71" s="35"/>
      <c r="N71" s="36"/>
      <c r="O71" s="157">
        <v>100000</v>
      </c>
      <c r="P71" s="158"/>
      <c r="Q71" s="122"/>
      <c r="R71" s="122"/>
      <c r="S71" s="122">
        <f>O71</f>
        <v>100000</v>
      </c>
      <c r="T71" s="122"/>
      <c r="U71" s="20">
        <v>75014.179999999993</v>
      </c>
      <c r="V71" s="70"/>
      <c r="W71" s="20">
        <f>U71</f>
        <v>75014.179999999993</v>
      </c>
      <c r="X71" s="20">
        <f>U71-O71</f>
        <v>-24985.820000000007</v>
      </c>
      <c r="Y71" s="70"/>
      <c r="Z71" s="20">
        <f>X71</f>
        <v>-24985.820000000007</v>
      </c>
    </row>
    <row r="72" spans="1:31" ht="34.5" customHeight="1" x14ac:dyDescent="0.25">
      <c r="A72" s="21">
        <v>4</v>
      </c>
      <c r="B72" s="151" t="s">
        <v>29</v>
      </c>
      <c r="C72" s="151"/>
      <c r="D72" s="151"/>
      <c r="E72" s="151"/>
      <c r="F72" s="151"/>
      <c r="G72" s="151"/>
      <c r="H72" s="151"/>
      <c r="I72" s="26" t="s">
        <v>25</v>
      </c>
      <c r="J72" s="30"/>
      <c r="K72" s="164" t="s">
        <v>32</v>
      </c>
      <c r="L72" s="165"/>
      <c r="M72" s="35"/>
      <c r="N72" s="36"/>
      <c r="O72" s="142">
        <v>31</v>
      </c>
      <c r="P72" s="142"/>
      <c r="Q72" s="162"/>
      <c r="R72" s="162"/>
      <c r="S72" s="162">
        <f>O72</f>
        <v>31</v>
      </c>
      <c r="T72" s="162"/>
      <c r="U72" s="22">
        <v>31</v>
      </c>
      <c r="V72" s="69"/>
      <c r="W72" s="22">
        <f>U72</f>
        <v>31</v>
      </c>
      <c r="X72" s="22">
        <f>U72-O72</f>
        <v>0</v>
      </c>
      <c r="Y72" s="69"/>
      <c r="Z72" s="22">
        <f>X72</f>
        <v>0</v>
      </c>
    </row>
    <row r="73" spans="1:31" ht="33.75" customHeight="1" x14ac:dyDescent="0.25">
      <c r="A73" s="21">
        <v>5</v>
      </c>
      <c r="B73" s="166" t="s">
        <v>99</v>
      </c>
      <c r="C73" s="167"/>
      <c r="D73" s="167"/>
      <c r="E73" s="167"/>
      <c r="F73" s="167"/>
      <c r="G73" s="167"/>
      <c r="H73" s="168"/>
      <c r="I73" s="26" t="s">
        <v>25</v>
      </c>
      <c r="J73" s="30"/>
      <c r="K73" s="164" t="s">
        <v>39</v>
      </c>
      <c r="L73" s="165"/>
      <c r="M73" s="35"/>
      <c r="N73" s="36"/>
      <c r="O73" s="169">
        <v>1</v>
      </c>
      <c r="P73" s="170"/>
      <c r="Q73" s="162"/>
      <c r="R73" s="162"/>
      <c r="S73" s="162">
        <f>O73</f>
        <v>1</v>
      </c>
      <c r="T73" s="162"/>
      <c r="U73" s="22">
        <v>1</v>
      </c>
      <c r="V73" s="69"/>
      <c r="W73" s="22">
        <f>U73</f>
        <v>1</v>
      </c>
      <c r="X73" s="22">
        <f>U73-O73</f>
        <v>0</v>
      </c>
      <c r="Y73" s="69"/>
      <c r="Z73" s="22">
        <f>X73</f>
        <v>0</v>
      </c>
    </row>
    <row r="74" spans="1:31" ht="20.25" customHeight="1" x14ac:dyDescent="0.25">
      <c r="A74" s="21"/>
      <c r="B74" s="153" t="s">
        <v>120</v>
      </c>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4"/>
    </row>
    <row r="75" spans="1:31" ht="20.25" customHeight="1" x14ac:dyDescent="0.25">
      <c r="A75" s="21"/>
      <c r="B75" s="156" t="s">
        <v>34</v>
      </c>
      <c r="C75" s="156"/>
      <c r="D75" s="156"/>
      <c r="E75" s="156"/>
      <c r="F75" s="32"/>
      <c r="G75" s="32"/>
      <c r="H75" s="32"/>
      <c r="I75" s="24"/>
      <c r="J75" s="24"/>
      <c r="K75" s="171"/>
      <c r="L75" s="171"/>
      <c r="M75" s="24"/>
      <c r="N75" s="24"/>
      <c r="O75" s="173"/>
      <c r="P75" s="173"/>
      <c r="Q75" s="162"/>
      <c r="R75" s="162"/>
      <c r="S75" s="162"/>
      <c r="T75" s="162"/>
      <c r="U75" s="22"/>
      <c r="V75" s="22"/>
      <c r="W75" s="22"/>
      <c r="X75" s="22"/>
      <c r="Y75" s="22"/>
      <c r="Z75" s="22"/>
    </row>
    <row r="76" spans="1:31" ht="35.25" customHeight="1" x14ac:dyDescent="0.25">
      <c r="A76" s="21">
        <v>1</v>
      </c>
      <c r="B76" s="172" t="s">
        <v>30</v>
      </c>
      <c r="C76" s="172"/>
      <c r="D76" s="172"/>
      <c r="E76" s="172"/>
      <c r="F76" s="172"/>
      <c r="G76" s="172"/>
      <c r="H76" s="172"/>
      <c r="I76" s="19" t="s">
        <v>25</v>
      </c>
      <c r="J76" s="19"/>
      <c r="K76" s="144" t="s">
        <v>28</v>
      </c>
      <c r="L76" s="144"/>
      <c r="M76" s="19"/>
      <c r="N76" s="19"/>
      <c r="O76" s="159">
        <v>6</v>
      </c>
      <c r="P76" s="159"/>
      <c r="Q76" s="162"/>
      <c r="R76" s="162"/>
      <c r="S76" s="162">
        <f>O76</f>
        <v>6</v>
      </c>
      <c r="T76" s="162"/>
      <c r="U76" s="96">
        <v>10</v>
      </c>
      <c r="V76" s="22"/>
      <c r="W76" s="22">
        <f>U76</f>
        <v>10</v>
      </c>
      <c r="X76" s="22">
        <f>U76-O76</f>
        <v>4</v>
      </c>
      <c r="Y76" s="22"/>
      <c r="Z76" s="22">
        <f>X76</f>
        <v>4</v>
      </c>
    </row>
    <row r="77" spans="1:31" ht="46.5" customHeight="1" x14ac:dyDescent="0.25">
      <c r="A77" s="21">
        <v>2</v>
      </c>
      <c r="B77" s="166" t="s">
        <v>62</v>
      </c>
      <c r="C77" s="167"/>
      <c r="D77" s="167"/>
      <c r="E77" s="167"/>
      <c r="F77" s="167"/>
      <c r="G77" s="167"/>
      <c r="H77" s="168"/>
      <c r="I77" s="19" t="s">
        <v>25</v>
      </c>
      <c r="J77" s="68"/>
      <c r="K77" s="144" t="s">
        <v>28</v>
      </c>
      <c r="L77" s="144"/>
      <c r="M77" s="68"/>
      <c r="N77" s="68"/>
      <c r="O77" s="159">
        <v>1</v>
      </c>
      <c r="P77" s="159"/>
      <c r="Q77" s="162"/>
      <c r="R77" s="162"/>
      <c r="S77" s="162">
        <f>O77</f>
        <v>1</v>
      </c>
      <c r="T77" s="162"/>
      <c r="U77" s="22">
        <v>1</v>
      </c>
      <c r="V77" s="69"/>
      <c r="W77" s="22">
        <f>U77</f>
        <v>1</v>
      </c>
      <c r="X77" s="22">
        <f>U77-O77</f>
        <v>0</v>
      </c>
      <c r="Y77" s="69"/>
      <c r="Z77" s="22">
        <f>X77</f>
        <v>0</v>
      </c>
    </row>
    <row r="78" spans="1:31" ht="37.5" customHeight="1" x14ac:dyDescent="0.25">
      <c r="A78" s="21"/>
      <c r="B78" s="153" t="s">
        <v>121</v>
      </c>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4"/>
    </row>
    <row r="79" spans="1:31" ht="19.5" customHeight="1" x14ac:dyDescent="0.25">
      <c r="A79" s="21"/>
      <c r="B79" s="156" t="s">
        <v>35</v>
      </c>
      <c r="C79" s="156"/>
      <c r="D79" s="156"/>
      <c r="E79" s="156"/>
      <c r="F79" s="32"/>
      <c r="G79" s="32"/>
      <c r="H79" s="32"/>
      <c r="I79" s="24"/>
      <c r="J79" s="24"/>
      <c r="K79" s="171"/>
      <c r="L79" s="171"/>
      <c r="M79" s="24"/>
      <c r="N79" s="24"/>
      <c r="O79" s="143"/>
      <c r="P79" s="143"/>
      <c r="Q79" s="123"/>
      <c r="R79" s="123"/>
      <c r="S79" s="122"/>
      <c r="T79" s="123"/>
      <c r="U79" s="21"/>
      <c r="V79" s="21"/>
      <c r="W79" s="21"/>
      <c r="X79" s="20"/>
      <c r="Y79" s="21"/>
      <c r="Z79" s="20"/>
    </row>
    <row r="80" spans="1:31" ht="32.25" customHeight="1" x14ac:dyDescent="0.25">
      <c r="A80" s="21">
        <v>1</v>
      </c>
      <c r="B80" s="148" t="s">
        <v>31</v>
      </c>
      <c r="C80" s="149"/>
      <c r="D80" s="149"/>
      <c r="E80" s="149"/>
      <c r="F80" s="149"/>
      <c r="G80" s="149"/>
      <c r="H80" s="150"/>
      <c r="I80" s="19" t="s">
        <v>20</v>
      </c>
      <c r="J80" s="19"/>
      <c r="K80" s="144" t="s">
        <v>28</v>
      </c>
      <c r="L80" s="144"/>
      <c r="M80" s="19"/>
      <c r="N80" s="19"/>
      <c r="O80" s="124">
        <f>O70/O76</f>
        <v>50000</v>
      </c>
      <c r="P80" s="124"/>
      <c r="Q80" s="122"/>
      <c r="R80" s="122"/>
      <c r="S80" s="122">
        <f>O80</f>
        <v>50000</v>
      </c>
      <c r="T80" s="122"/>
      <c r="U80" s="20">
        <f>U70/U76</f>
        <v>21614.432000000001</v>
      </c>
      <c r="V80" s="74"/>
      <c r="W80" s="20">
        <f>U80</f>
        <v>21614.432000000001</v>
      </c>
      <c r="X80" s="20">
        <f>U80-O80</f>
        <v>-28385.567999999999</v>
      </c>
      <c r="Y80" s="20"/>
      <c r="Z80" s="20">
        <f>X80</f>
        <v>-28385.567999999999</v>
      </c>
      <c r="AB80" s="104"/>
      <c r="AD80" s="106"/>
      <c r="AE80" s="54"/>
    </row>
    <row r="81" spans="1:31" ht="33.75" customHeight="1" x14ac:dyDescent="0.25">
      <c r="A81" s="21">
        <v>2</v>
      </c>
      <c r="B81" s="217" t="s">
        <v>63</v>
      </c>
      <c r="C81" s="218"/>
      <c r="D81" s="218"/>
      <c r="E81" s="218"/>
      <c r="F81" s="218"/>
      <c r="G81" s="218"/>
      <c r="H81" s="219"/>
      <c r="I81" s="19" t="s">
        <v>20</v>
      </c>
      <c r="J81" s="68"/>
      <c r="K81" s="144" t="s">
        <v>28</v>
      </c>
      <c r="L81" s="144"/>
      <c r="M81" s="68"/>
      <c r="N81" s="68"/>
      <c r="O81" s="124">
        <f>O71/O77</f>
        <v>100000</v>
      </c>
      <c r="P81" s="124"/>
      <c r="Q81" s="122"/>
      <c r="R81" s="122"/>
      <c r="S81" s="122">
        <f>O81</f>
        <v>100000</v>
      </c>
      <c r="T81" s="122"/>
      <c r="U81" s="20">
        <f>U71/U77</f>
        <v>75014.179999999993</v>
      </c>
      <c r="V81" s="20"/>
      <c r="W81" s="20">
        <f>U81</f>
        <v>75014.179999999993</v>
      </c>
      <c r="X81" s="20">
        <f>U81-O81</f>
        <v>-24985.820000000007</v>
      </c>
      <c r="Y81" s="20"/>
      <c r="Z81" s="20">
        <f>X81</f>
        <v>-24985.820000000007</v>
      </c>
      <c r="AB81" s="104"/>
    </row>
    <row r="82" spans="1:31" ht="17.25" customHeight="1" x14ac:dyDescent="0.25">
      <c r="A82" s="21"/>
      <c r="B82" s="153" t="s">
        <v>122</v>
      </c>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5"/>
      <c r="AB82" s="104"/>
    </row>
    <row r="83" spans="1:31" ht="19.5" customHeight="1" x14ac:dyDescent="0.25">
      <c r="A83" s="21"/>
      <c r="B83" s="156" t="s">
        <v>36</v>
      </c>
      <c r="C83" s="156"/>
      <c r="D83" s="156"/>
      <c r="E83" s="156"/>
      <c r="F83" s="32"/>
      <c r="G83" s="32"/>
      <c r="H83" s="32"/>
      <c r="I83" s="24"/>
      <c r="J83" s="24"/>
      <c r="K83" s="171"/>
      <c r="L83" s="171"/>
      <c r="M83" s="24"/>
      <c r="N83" s="24"/>
      <c r="O83" s="144"/>
      <c r="P83" s="144"/>
      <c r="Q83" s="123"/>
      <c r="R83" s="123"/>
      <c r="S83" s="122"/>
      <c r="T83" s="123"/>
      <c r="U83" s="21"/>
      <c r="V83" s="21"/>
      <c r="W83" s="21"/>
      <c r="X83" s="20"/>
      <c r="Y83" s="21"/>
      <c r="Z83" s="20"/>
      <c r="AB83" s="104"/>
    </row>
    <row r="84" spans="1:31" ht="47.25" customHeight="1" x14ac:dyDescent="0.25">
      <c r="A84" s="21">
        <v>1</v>
      </c>
      <c r="B84" s="172" t="s">
        <v>64</v>
      </c>
      <c r="C84" s="172"/>
      <c r="D84" s="172"/>
      <c r="E84" s="172"/>
      <c r="F84" s="172"/>
      <c r="G84" s="172"/>
      <c r="H84" s="172"/>
      <c r="I84" s="19" t="s">
        <v>26</v>
      </c>
      <c r="J84" s="19"/>
      <c r="K84" s="144" t="s">
        <v>28</v>
      </c>
      <c r="L84" s="144"/>
      <c r="M84" s="19"/>
      <c r="N84" s="19"/>
      <c r="O84" s="143">
        <f>O76/O72*100</f>
        <v>19.35483870967742</v>
      </c>
      <c r="P84" s="143"/>
      <c r="Q84" s="123"/>
      <c r="R84" s="123"/>
      <c r="S84" s="122">
        <f>O84</f>
        <v>19.35483870967742</v>
      </c>
      <c r="T84" s="123"/>
      <c r="U84" s="25">
        <f>U76/U72*100</f>
        <v>32.258064516129032</v>
      </c>
      <c r="V84" s="29"/>
      <c r="W84" s="23">
        <f>U84</f>
        <v>32.258064516129032</v>
      </c>
      <c r="X84" s="20">
        <f>U84-O84</f>
        <v>12.903225806451612</v>
      </c>
      <c r="Y84" s="21"/>
      <c r="Z84" s="20">
        <f>X84</f>
        <v>12.903225806451612</v>
      </c>
      <c r="AB84" s="104"/>
    </row>
    <row r="85" spans="1:31" ht="47.25" customHeight="1" x14ac:dyDescent="0.25">
      <c r="A85" s="21">
        <v>2</v>
      </c>
      <c r="B85" s="172" t="s">
        <v>65</v>
      </c>
      <c r="C85" s="172"/>
      <c r="D85" s="172"/>
      <c r="E85" s="172"/>
      <c r="F85" s="172"/>
      <c r="G85" s="172"/>
      <c r="H85" s="172"/>
      <c r="I85" s="19" t="s">
        <v>26</v>
      </c>
      <c r="J85" s="19"/>
      <c r="K85" s="144" t="s">
        <v>28</v>
      </c>
      <c r="L85" s="144"/>
      <c r="M85" s="19"/>
      <c r="N85" s="19"/>
      <c r="O85" s="143">
        <f>O77/O73*100</f>
        <v>100</v>
      </c>
      <c r="P85" s="143"/>
      <c r="Q85" s="123"/>
      <c r="R85" s="123"/>
      <c r="S85" s="122">
        <f>O85</f>
        <v>100</v>
      </c>
      <c r="T85" s="123"/>
      <c r="U85" s="25">
        <f>U77/U73*100</f>
        <v>100</v>
      </c>
      <c r="V85" s="23"/>
      <c r="W85" s="23">
        <f>U85</f>
        <v>100</v>
      </c>
      <c r="X85" s="20">
        <f>U85-O85</f>
        <v>0</v>
      </c>
      <c r="Y85" s="21"/>
      <c r="Z85" s="20">
        <f>X85</f>
        <v>0</v>
      </c>
    </row>
    <row r="86" spans="1:31" ht="18" customHeight="1" x14ac:dyDescent="0.25">
      <c r="A86" s="21"/>
      <c r="B86" s="135" t="s">
        <v>94</v>
      </c>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7"/>
    </row>
    <row r="87" spans="1:31" ht="18" customHeight="1" x14ac:dyDescent="0.25">
      <c r="A87" s="21"/>
      <c r="B87" s="132" t="s">
        <v>100</v>
      </c>
      <c r="C87" s="133"/>
      <c r="D87" s="133"/>
      <c r="E87" s="133"/>
      <c r="F87" s="133"/>
      <c r="G87" s="133"/>
      <c r="H87" s="133"/>
      <c r="I87" s="133"/>
      <c r="J87" s="133"/>
      <c r="K87" s="133"/>
      <c r="L87" s="133"/>
      <c r="M87" s="133"/>
      <c r="N87" s="133"/>
      <c r="O87" s="133"/>
      <c r="P87" s="133"/>
      <c r="Q87" s="133"/>
      <c r="R87" s="133"/>
      <c r="S87" s="133"/>
      <c r="T87" s="134"/>
      <c r="U87" s="11"/>
      <c r="V87" s="11"/>
      <c r="W87" s="11"/>
      <c r="X87" s="11"/>
      <c r="Y87" s="11"/>
      <c r="Z87" s="11"/>
    </row>
    <row r="88" spans="1:31" ht="18" customHeight="1" x14ac:dyDescent="0.25">
      <c r="A88" s="21"/>
      <c r="B88" s="193" t="s">
        <v>33</v>
      </c>
      <c r="C88" s="193"/>
      <c r="D88" s="193"/>
      <c r="E88" s="193"/>
      <c r="F88" s="38"/>
      <c r="G88" s="38"/>
      <c r="H88" s="38"/>
      <c r="I88" s="11"/>
      <c r="J88" s="11"/>
      <c r="K88" s="138"/>
      <c r="L88" s="138"/>
      <c r="M88" s="16"/>
      <c r="N88" s="16"/>
      <c r="O88" s="138"/>
      <c r="P88" s="138"/>
      <c r="Q88" s="138"/>
      <c r="R88" s="138"/>
      <c r="S88" s="138"/>
      <c r="T88" s="138"/>
      <c r="U88" s="11"/>
      <c r="V88" s="11"/>
      <c r="W88" s="11"/>
      <c r="X88" s="11"/>
      <c r="Y88" s="11"/>
      <c r="Z88" s="11"/>
    </row>
    <row r="89" spans="1:31" ht="23.25" customHeight="1" x14ac:dyDescent="0.25">
      <c r="A89" s="21">
        <v>1</v>
      </c>
      <c r="B89" s="172" t="s">
        <v>23</v>
      </c>
      <c r="C89" s="172"/>
      <c r="D89" s="172"/>
      <c r="E89" s="172"/>
      <c r="F89" s="34"/>
      <c r="G89" s="34"/>
      <c r="H89" s="34"/>
      <c r="I89" s="19" t="s">
        <v>24</v>
      </c>
      <c r="J89" s="19"/>
      <c r="K89" s="144" t="s">
        <v>27</v>
      </c>
      <c r="L89" s="144"/>
      <c r="M89" s="19"/>
      <c r="N89" s="19"/>
      <c r="O89" s="198">
        <v>2076700</v>
      </c>
      <c r="P89" s="198"/>
      <c r="Q89" s="123"/>
      <c r="R89" s="123"/>
      <c r="S89" s="122">
        <f>O89</f>
        <v>2076700</v>
      </c>
      <c r="T89" s="123"/>
      <c r="U89" s="20">
        <v>1875399.67</v>
      </c>
      <c r="V89" s="20"/>
      <c r="W89" s="20">
        <f>U89</f>
        <v>1875399.67</v>
      </c>
      <c r="X89" s="20">
        <f>U89-O89</f>
        <v>-201300.33000000007</v>
      </c>
      <c r="Y89" s="21"/>
      <c r="Z89" s="20">
        <f>X89</f>
        <v>-201300.33000000007</v>
      </c>
    </row>
    <row r="90" spans="1:31" ht="63.75" customHeight="1" x14ac:dyDescent="0.25">
      <c r="A90" s="21">
        <v>2</v>
      </c>
      <c r="B90" s="139" t="s">
        <v>71</v>
      </c>
      <c r="C90" s="140"/>
      <c r="D90" s="140"/>
      <c r="E90" s="140"/>
      <c r="F90" s="140"/>
      <c r="G90" s="140"/>
      <c r="H90" s="141"/>
      <c r="I90" s="27" t="s">
        <v>25</v>
      </c>
      <c r="J90" s="27"/>
      <c r="K90" s="142" t="s">
        <v>103</v>
      </c>
      <c r="L90" s="142"/>
      <c r="M90" s="27"/>
      <c r="N90" s="27"/>
      <c r="O90" s="160">
        <v>42</v>
      </c>
      <c r="P90" s="160"/>
      <c r="Q90" s="161"/>
      <c r="R90" s="161"/>
      <c r="S90" s="203">
        <f>O90</f>
        <v>42</v>
      </c>
      <c r="T90" s="161"/>
      <c r="U90" s="92">
        <v>42</v>
      </c>
      <c r="V90" s="92"/>
      <c r="W90" s="92">
        <f>U90</f>
        <v>42</v>
      </c>
      <c r="X90" s="91">
        <f>U90-O90</f>
        <v>0</v>
      </c>
      <c r="Y90" s="92"/>
      <c r="Z90" s="91">
        <f>X90</f>
        <v>0</v>
      </c>
    </row>
    <row r="91" spans="1:31" ht="18" customHeight="1" x14ac:dyDescent="0.25">
      <c r="A91" s="21"/>
      <c r="B91" s="115" t="s">
        <v>123</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7"/>
    </row>
    <row r="92" spans="1:31" ht="18" customHeight="1" x14ac:dyDescent="0.25">
      <c r="A92" s="21"/>
      <c r="B92" s="214" t="s">
        <v>34</v>
      </c>
      <c r="C92" s="215"/>
      <c r="D92" s="215"/>
      <c r="E92" s="216"/>
      <c r="F92" s="93"/>
      <c r="G92" s="93"/>
      <c r="H92" s="93"/>
      <c r="I92" s="27"/>
      <c r="J92" s="27"/>
      <c r="K92" s="142"/>
      <c r="L92" s="142"/>
      <c r="M92" s="27"/>
      <c r="N92" s="27"/>
      <c r="O92" s="142"/>
      <c r="P92" s="142"/>
      <c r="Q92" s="161"/>
      <c r="R92" s="161"/>
      <c r="S92" s="208"/>
      <c r="T92" s="209"/>
      <c r="U92" s="92"/>
      <c r="V92" s="92"/>
      <c r="W92" s="92"/>
      <c r="X92" s="92"/>
      <c r="Y92" s="92"/>
      <c r="Z92" s="92"/>
    </row>
    <row r="93" spans="1:31" ht="61.5" customHeight="1" x14ac:dyDescent="0.25">
      <c r="A93" s="21">
        <v>1</v>
      </c>
      <c r="B93" s="194" t="s">
        <v>72</v>
      </c>
      <c r="C93" s="194"/>
      <c r="D93" s="194"/>
      <c r="E93" s="194"/>
      <c r="F93" s="194"/>
      <c r="G93" s="194"/>
      <c r="H93" s="194"/>
      <c r="I93" s="27" t="s">
        <v>25</v>
      </c>
      <c r="J93" s="27"/>
      <c r="K93" s="142" t="s">
        <v>104</v>
      </c>
      <c r="L93" s="142"/>
      <c r="M93" s="27"/>
      <c r="N93" s="27"/>
      <c r="O93" s="160">
        <v>39</v>
      </c>
      <c r="P93" s="160"/>
      <c r="Q93" s="161"/>
      <c r="R93" s="161"/>
      <c r="S93" s="208">
        <f>O93</f>
        <v>39</v>
      </c>
      <c r="T93" s="209"/>
      <c r="U93" s="92">
        <v>39</v>
      </c>
      <c r="V93" s="92"/>
      <c r="W93" s="92">
        <f>U93</f>
        <v>39</v>
      </c>
      <c r="X93" s="91">
        <f>U93-O93</f>
        <v>0</v>
      </c>
      <c r="Y93" s="92"/>
      <c r="Z93" s="91">
        <f>X93</f>
        <v>0</v>
      </c>
    </row>
    <row r="94" spans="1:31" ht="18" customHeight="1" x14ac:dyDescent="0.25">
      <c r="A94" s="21"/>
      <c r="B94" s="132" t="s">
        <v>35</v>
      </c>
      <c r="C94" s="133"/>
      <c r="D94" s="133"/>
      <c r="E94" s="134"/>
      <c r="F94" s="37"/>
      <c r="G94" s="37"/>
      <c r="H94" s="37"/>
      <c r="I94" s="19"/>
      <c r="J94" s="19"/>
      <c r="K94" s="144"/>
      <c r="L94" s="144"/>
      <c r="M94" s="19"/>
      <c r="N94" s="19"/>
      <c r="O94" s="144" t="s">
        <v>73</v>
      </c>
      <c r="P94" s="144"/>
      <c r="Q94" s="123"/>
      <c r="R94" s="123"/>
      <c r="S94" s="206"/>
      <c r="T94" s="207"/>
      <c r="U94" s="21"/>
      <c r="V94" s="21"/>
      <c r="W94" s="21"/>
      <c r="X94" s="21"/>
      <c r="Y94" s="21"/>
      <c r="Z94" s="21"/>
    </row>
    <row r="95" spans="1:31" ht="64.5" customHeight="1" x14ac:dyDescent="0.25">
      <c r="A95" s="21">
        <v>1</v>
      </c>
      <c r="B95" s="211" t="s">
        <v>74</v>
      </c>
      <c r="C95" s="212"/>
      <c r="D95" s="212"/>
      <c r="E95" s="213"/>
      <c r="F95" s="33"/>
      <c r="G95" s="33"/>
      <c r="H95" s="33"/>
      <c r="I95" s="19" t="s">
        <v>20</v>
      </c>
      <c r="J95" s="19"/>
      <c r="K95" s="144" t="s">
        <v>28</v>
      </c>
      <c r="L95" s="144"/>
      <c r="M95" s="19"/>
      <c r="N95" s="19"/>
      <c r="O95" s="198">
        <f>O89/O93</f>
        <v>53248.717948717946</v>
      </c>
      <c r="P95" s="198"/>
      <c r="Q95" s="123"/>
      <c r="R95" s="123"/>
      <c r="S95" s="210">
        <f>O95</f>
        <v>53248.717948717946</v>
      </c>
      <c r="T95" s="207"/>
      <c r="U95" s="20">
        <f>U89/U93</f>
        <v>48087.171025641022</v>
      </c>
      <c r="V95" s="20"/>
      <c r="W95" s="20">
        <f>U95</f>
        <v>48087.171025641022</v>
      </c>
      <c r="X95" s="20">
        <f>U95-O95</f>
        <v>-5161.5469230769231</v>
      </c>
      <c r="Y95" s="20"/>
      <c r="Z95" s="20">
        <f>X95</f>
        <v>-5161.5469230769231</v>
      </c>
      <c r="AB95" s="104"/>
      <c r="AD95" s="104"/>
      <c r="AE95" s="104"/>
    </row>
    <row r="96" spans="1:31" ht="18" customHeight="1" x14ac:dyDescent="0.25">
      <c r="A96" s="21"/>
      <c r="B96" s="115" t="s">
        <v>124</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7"/>
    </row>
    <row r="97" spans="1:28" ht="18" customHeight="1" x14ac:dyDescent="0.25">
      <c r="A97" s="21"/>
      <c r="B97" s="132" t="s">
        <v>36</v>
      </c>
      <c r="C97" s="133"/>
      <c r="D97" s="133"/>
      <c r="E97" s="134"/>
      <c r="F97" s="37"/>
      <c r="G97" s="37"/>
      <c r="H97" s="37"/>
      <c r="I97" s="19"/>
      <c r="J97" s="19"/>
      <c r="K97" s="144"/>
      <c r="L97" s="144"/>
      <c r="M97" s="19"/>
      <c r="N97" s="19"/>
      <c r="O97" s="144"/>
      <c r="P97" s="144"/>
      <c r="Q97" s="123"/>
      <c r="R97" s="123"/>
      <c r="S97" s="206"/>
      <c r="T97" s="207"/>
      <c r="U97" s="21"/>
      <c r="V97" s="21"/>
      <c r="W97" s="21"/>
      <c r="X97" s="21"/>
      <c r="Y97" s="21"/>
      <c r="Z97" s="21"/>
    </row>
    <row r="98" spans="1:28" ht="121.5" customHeight="1" x14ac:dyDescent="0.25">
      <c r="A98" s="21">
        <v>1</v>
      </c>
      <c r="B98" s="135" t="s">
        <v>75</v>
      </c>
      <c r="C98" s="136"/>
      <c r="D98" s="136"/>
      <c r="E98" s="137"/>
      <c r="F98" s="36"/>
      <c r="G98" s="36"/>
      <c r="H98" s="36"/>
      <c r="I98" s="19" t="s">
        <v>26</v>
      </c>
      <c r="J98" s="19"/>
      <c r="K98" s="144" t="s">
        <v>28</v>
      </c>
      <c r="L98" s="144"/>
      <c r="M98" s="19"/>
      <c r="N98" s="19"/>
      <c r="O98" s="143">
        <f>O93/O90*100</f>
        <v>92.857142857142861</v>
      </c>
      <c r="P98" s="143"/>
      <c r="Q98" s="202"/>
      <c r="R98" s="202"/>
      <c r="S98" s="204">
        <f>O98</f>
        <v>92.857142857142861</v>
      </c>
      <c r="T98" s="205"/>
      <c r="U98" s="25">
        <f>U93/U90*100</f>
        <v>92.857142857142861</v>
      </c>
      <c r="V98" s="47"/>
      <c r="W98" s="23">
        <f>U98</f>
        <v>92.857142857142861</v>
      </c>
      <c r="X98" s="23">
        <f>U98-O98</f>
        <v>0</v>
      </c>
      <c r="Y98" s="23"/>
      <c r="Z98" s="23">
        <f>X98</f>
        <v>0</v>
      </c>
    </row>
    <row r="99" spans="1:28" ht="19.5" customHeight="1" x14ac:dyDescent="0.25">
      <c r="A99" s="21"/>
      <c r="B99" s="190" t="s">
        <v>101</v>
      </c>
      <c r="C99" s="191"/>
      <c r="D99" s="191"/>
      <c r="E99" s="191"/>
      <c r="F99" s="191"/>
      <c r="G99" s="191"/>
      <c r="H99" s="191"/>
      <c r="I99" s="191"/>
      <c r="J99" s="191"/>
      <c r="K99" s="191"/>
      <c r="L99" s="191"/>
      <c r="M99" s="191"/>
      <c r="N99" s="191"/>
      <c r="O99" s="191"/>
      <c r="P99" s="191"/>
      <c r="Q99" s="191"/>
      <c r="R99" s="191"/>
      <c r="S99" s="191"/>
      <c r="T99" s="192"/>
      <c r="U99" s="11"/>
      <c r="V99" s="11"/>
      <c r="W99" s="11"/>
      <c r="X99" s="11"/>
      <c r="Y99" s="11"/>
      <c r="Z99" s="11"/>
    </row>
    <row r="100" spans="1:28" ht="20.25" customHeight="1" x14ac:dyDescent="0.25">
      <c r="A100" s="21"/>
      <c r="B100" s="156" t="s">
        <v>33</v>
      </c>
      <c r="C100" s="156"/>
      <c r="D100" s="156"/>
      <c r="E100" s="156"/>
      <c r="F100" s="32"/>
      <c r="G100" s="32"/>
      <c r="H100" s="32"/>
      <c r="I100" s="11"/>
      <c r="J100" s="11"/>
      <c r="K100" s="138"/>
      <c r="L100" s="138"/>
      <c r="M100" s="16"/>
      <c r="N100" s="16"/>
      <c r="O100" s="138"/>
      <c r="P100" s="138"/>
      <c r="Q100" s="138"/>
      <c r="R100" s="138"/>
      <c r="S100" s="138"/>
      <c r="T100" s="138"/>
      <c r="U100" s="11"/>
      <c r="V100" s="11"/>
      <c r="W100" s="11"/>
      <c r="X100" s="11"/>
      <c r="Y100" s="11"/>
      <c r="Z100" s="11"/>
    </row>
    <row r="101" spans="1:28" ht="24" customHeight="1" x14ac:dyDescent="0.25">
      <c r="A101" s="21">
        <v>1</v>
      </c>
      <c r="B101" s="151" t="s">
        <v>23</v>
      </c>
      <c r="C101" s="151"/>
      <c r="D101" s="151"/>
      <c r="E101" s="151"/>
      <c r="F101" s="31"/>
      <c r="G101" s="31"/>
      <c r="H101" s="31"/>
      <c r="I101" s="19" t="s">
        <v>20</v>
      </c>
      <c r="J101" s="19"/>
      <c r="K101" s="144" t="s">
        <v>27</v>
      </c>
      <c r="L101" s="144"/>
      <c r="M101" s="19"/>
      <c r="N101" s="19"/>
      <c r="O101" s="138"/>
      <c r="P101" s="138"/>
      <c r="Q101" s="163">
        <f>3500000+597900+1323300+1000000-922000-500000</f>
        <v>4999200</v>
      </c>
      <c r="R101" s="163"/>
      <c r="S101" s="122">
        <f>Q101</f>
        <v>4999200</v>
      </c>
      <c r="T101" s="122"/>
      <c r="U101" s="18"/>
      <c r="V101" s="20">
        <f>529839.13+4385597.55</f>
        <v>4915436.68</v>
      </c>
      <c r="W101" s="20">
        <f>V101</f>
        <v>4915436.68</v>
      </c>
      <c r="X101" s="21"/>
      <c r="Y101" s="20">
        <f>V101-Q101</f>
        <v>-83763.320000000298</v>
      </c>
      <c r="Z101" s="20">
        <f>Y101</f>
        <v>-83763.320000000298</v>
      </c>
    </row>
    <row r="102" spans="1:28" ht="46.5" customHeight="1" x14ac:dyDescent="0.25">
      <c r="A102" s="21">
        <v>2</v>
      </c>
      <c r="B102" s="139" t="s">
        <v>69</v>
      </c>
      <c r="C102" s="140"/>
      <c r="D102" s="140"/>
      <c r="E102" s="140"/>
      <c r="F102" s="140"/>
      <c r="G102" s="140"/>
      <c r="H102" s="141"/>
      <c r="I102" s="19" t="s">
        <v>25</v>
      </c>
      <c r="J102" s="19"/>
      <c r="K102" s="142" t="s">
        <v>38</v>
      </c>
      <c r="L102" s="142"/>
      <c r="M102" s="27"/>
      <c r="N102" s="48"/>
      <c r="O102" s="138"/>
      <c r="P102" s="138"/>
      <c r="Q102" s="160">
        <f>SUM(Q103:R104)</f>
        <v>27</v>
      </c>
      <c r="R102" s="160"/>
      <c r="S102" s="152">
        <f>Q102</f>
        <v>27</v>
      </c>
      <c r="T102" s="123"/>
      <c r="U102" s="73"/>
      <c r="V102" s="88">
        <f>SUM(V103:V104)</f>
        <v>27</v>
      </c>
      <c r="W102" s="22">
        <f>V102</f>
        <v>27</v>
      </c>
      <c r="X102" s="22"/>
      <c r="Y102" s="22">
        <f>V102-Q102</f>
        <v>0</v>
      </c>
      <c r="Z102" s="22">
        <f>Y102</f>
        <v>0</v>
      </c>
    </row>
    <row r="103" spans="1:28" ht="46.5" customHeight="1" x14ac:dyDescent="0.25">
      <c r="A103" s="21">
        <v>3</v>
      </c>
      <c r="B103" s="139" t="s">
        <v>105</v>
      </c>
      <c r="C103" s="140"/>
      <c r="D103" s="140"/>
      <c r="E103" s="140"/>
      <c r="F103" s="140"/>
      <c r="G103" s="140"/>
      <c r="H103" s="141"/>
      <c r="I103" s="19" t="s">
        <v>25</v>
      </c>
      <c r="J103" s="68"/>
      <c r="K103" s="142" t="s">
        <v>38</v>
      </c>
      <c r="L103" s="142"/>
      <c r="M103" s="71"/>
      <c r="N103" s="71"/>
      <c r="O103" s="138"/>
      <c r="P103" s="138"/>
      <c r="Q103" s="160">
        <v>9</v>
      </c>
      <c r="R103" s="160"/>
      <c r="S103" s="152">
        <f>Q103</f>
        <v>9</v>
      </c>
      <c r="T103" s="123"/>
      <c r="U103" s="72"/>
      <c r="V103" s="88">
        <v>9</v>
      </c>
      <c r="W103" s="22">
        <f>V103</f>
        <v>9</v>
      </c>
      <c r="X103" s="69"/>
      <c r="Y103" s="22">
        <f>V103-Q103</f>
        <v>0</v>
      </c>
      <c r="Z103" s="22">
        <f>Y103</f>
        <v>0</v>
      </c>
    </row>
    <row r="104" spans="1:28" ht="67.5" customHeight="1" x14ac:dyDescent="0.25">
      <c r="A104" s="21">
        <v>4</v>
      </c>
      <c r="B104" s="135" t="s">
        <v>106</v>
      </c>
      <c r="C104" s="136"/>
      <c r="D104" s="136"/>
      <c r="E104" s="136"/>
      <c r="F104" s="136"/>
      <c r="G104" s="136"/>
      <c r="H104" s="137"/>
      <c r="I104" s="19" t="s">
        <v>25</v>
      </c>
      <c r="J104" s="68"/>
      <c r="K104" s="142" t="s">
        <v>38</v>
      </c>
      <c r="L104" s="142"/>
      <c r="M104" s="71"/>
      <c r="N104" s="71"/>
      <c r="O104" s="138"/>
      <c r="P104" s="138"/>
      <c r="Q104" s="160">
        <v>18</v>
      </c>
      <c r="R104" s="160"/>
      <c r="S104" s="152">
        <f>Q104</f>
        <v>18</v>
      </c>
      <c r="T104" s="123"/>
      <c r="U104" s="72"/>
      <c r="V104" s="88">
        <v>18</v>
      </c>
      <c r="W104" s="22">
        <f>V104</f>
        <v>18</v>
      </c>
      <c r="X104" s="69"/>
      <c r="Y104" s="22">
        <f>V104-Q104</f>
        <v>0</v>
      </c>
      <c r="Z104" s="22">
        <f>Y104</f>
        <v>0</v>
      </c>
    </row>
    <row r="105" spans="1:28" ht="38.25" customHeight="1" x14ac:dyDescent="0.25">
      <c r="A105" s="21"/>
      <c r="B105" s="115" t="s">
        <v>137</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7"/>
    </row>
    <row r="106" spans="1:28" ht="18" customHeight="1" x14ac:dyDescent="0.25">
      <c r="A106" s="21"/>
      <c r="B106" s="156" t="s">
        <v>34</v>
      </c>
      <c r="C106" s="156"/>
      <c r="D106" s="156"/>
      <c r="E106" s="156"/>
      <c r="F106" s="32"/>
      <c r="G106" s="32"/>
      <c r="H106" s="32"/>
      <c r="I106" s="24"/>
      <c r="J106" s="24"/>
      <c r="K106" s="171"/>
      <c r="L106" s="171"/>
      <c r="M106" s="24"/>
      <c r="N106" s="24"/>
      <c r="O106" s="138"/>
      <c r="P106" s="138"/>
      <c r="Q106" s="144"/>
      <c r="R106" s="144"/>
      <c r="S106" s="123"/>
      <c r="T106" s="123"/>
      <c r="U106" s="11"/>
      <c r="V106" s="22"/>
      <c r="W106" s="22"/>
      <c r="X106" s="22"/>
      <c r="Y106" s="22"/>
      <c r="Z106" s="22"/>
    </row>
    <row r="107" spans="1:28" ht="50.25" customHeight="1" x14ac:dyDescent="0.25">
      <c r="A107" s="21">
        <v>1</v>
      </c>
      <c r="B107" s="135" t="s">
        <v>70</v>
      </c>
      <c r="C107" s="136"/>
      <c r="D107" s="136"/>
      <c r="E107" s="136"/>
      <c r="F107" s="136"/>
      <c r="G107" s="136"/>
      <c r="H107" s="137"/>
      <c r="I107" s="19" t="s">
        <v>25</v>
      </c>
      <c r="J107" s="19"/>
      <c r="K107" s="144" t="s">
        <v>39</v>
      </c>
      <c r="L107" s="144"/>
      <c r="M107" s="19"/>
      <c r="N107" s="19"/>
      <c r="O107" s="138"/>
      <c r="P107" s="138"/>
      <c r="Q107" s="160">
        <f>SUM(Q108:R109)</f>
        <v>19</v>
      </c>
      <c r="R107" s="160"/>
      <c r="S107" s="152">
        <f>Q107</f>
        <v>19</v>
      </c>
      <c r="T107" s="123"/>
      <c r="U107" s="11"/>
      <c r="V107" s="96">
        <f>SUM(V108:V109)</f>
        <v>15</v>
      </c>
      <c r="W107" s="22">
        <f>V107</f>
        <v>15</v>
      </c>
      <c r="X107" s="22"/>
      <c r="Y107" s="22">
        <f>V107-Q107</f>
        <v>-4</v>
      </c>
      <c r="Z107" s="22">
        <f>Y107</f>
        <v>-4</v>
      </c>
    </row>
    <row r="108" spans="1:28" ht="36" customHeight="1" x14ac:dyDescent="0.25">
      <c r="A108" s="21">
        <v>2</v>
      </c>
      <c r="B108" s="135" t="s">
        <v>107</v>
      </c>
      <c r="C108" s="136"/>
      <c r="D108" s="136"/>
      <c r="E108" s="136"/>
      <c r="F108" s="136"/>
      <c r="G108" s="136"/>
      <c r="H108" s="137"/>
      <c r="I108" s="19" t="s">
        <v>25</v>
      </c>
      <c r="J108" s="68"/>
      <c r="K108" s="144" t="s">
        <v>39</v>
      </c>
      <c r="L108" s="144"/>
      <c r="M108" s="68"/>
      <c r="N108" s="68"/>
      <c r="O108" s="138"/>
      <c r="P108" s="138"/>
      <c r="Q108" s="160">
        <v>5</v>
      </c>
      <c r="R108" s="160"/>
      <c r="S108" s="152">
        <f>Q108</f>
        <v>5</v>
      </c>
      <c r="T108" s="123"/>
      <c r="U108" s="72"/>
      <c r="V108" s="96">
        <v>1</v>
      </c>
      <c r="W108" s="22">
        <f>V108</f>
        <v>1</v>
      </c>
      <c r="X108" s="69"/>
      <c r="Y108" s="22">
        <f>V108-Q108</f>
        <v>-4</v>
      </c>
      <c r="Z108" s="22">
        <f>Y108</f>
        <v>-4</v>
      </c>
    </row>
    <row r="109" spans="1:28" ht="63" customHeight="1" x14ac:dyDescent="0.25">
      <c r="A109" s="21">
        <v>3</v>
      </c>
      <c r="B109" s="135" t="s">
        <v>108</v>
      </c>
      <c r="C109" s="136"/>
      <c r="D109" s="136"/>
      <c r="E109" s="136"/>
      <c r="F109" s="136"/>
      <c r="G109" s="136"/>
      <c r="H109" s="137"/>
      <c r="I109" s="19" t="s">
        <v>25</v>
      </c>
      <c r="J109" s="68"/>
      <c r="K109" s="144" t="s">
        <v>39</v>
      </c>
      <c r="L109" s="144"/>
      <c r="M109" s="68"/>
      <c r="N109" s="68"/>
      <c r="O109" s="138"/>
      <c r="P109" s="138"/>
      <c r="Q109" s="160">
        <v>14</v>
      </c>
      <c r="R109" s="160"/>
      <c r="S109" s="152">
        <f>Q109</f>
        <v>14</v>
      </c>
      <c r="T109" s="123"/>
      <c r="U109" s="72"/>
      <c r="V109" s="96">
        <v>14</v>
      </c>
      <c r="W109" s="22">
        <f>V109</f>
        <v>14</v>
      </c>
      <c r="X109" s="69"/>
      <c r="Y109" s="22">
        <f>V109-Q109</f>
        <v>0</v>
      </c>
      <c r="Z109" s="22">
        <f>Y109</f>
        <v>0</v>
      </c>
    </row>
    <row r="110" spans="1:28" ht="21" customHeight="1" x14ac:dyDescent="0.25">
      <c r="A110" s="21"/>
      <c r="B110" s="115" t="s">
        <v>132</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7"/>
    </row>
    <row r="111" spans="1:28" ht="18.75" customHeight="1" x14ac:dyDescent="0.25">
      <c r="A111" s="21"/>
      <c r="B111" s="156" t="s">
        <v>35</v>
      </c>
      <c r="C111" s="156"/>
      <c r="D111" s="156"/>
      <c r="E111" s="156"/>
      <c r="F111" s="32"/>
      <c r="G111" s="32"/>
      <c r="H111" s="32"/>
      <c r="I111" s="24"/>
      <c r="J111" s="24"/>
      <c r="K111" s="171"/>
      <c r="L111" s="171"/>
      <c r="M111" s="24"/>
      <c r="N111" s="24"/>
      <c r="O111" s="138"/>
      <c r="P111" s="138"/>
      <c r="Q111" s="144"/>
      <c r="R111" s="144"/>
      <c r="S111" s="123"/>
      <c r="T111" s="123"/>
      <c r="U111" s="11"/>
      <c r="V111" s="21"/>
      <c r="W111" s="21"/>
      <c r="X111" s="21"/>
      <c r="Y111" s="20"/>
      <c r="Z111" s="20"/>
    </row>
    <row r="112" spans="1:28" ht="46.5" customHeight="1" x14ac:dyDescent="0.25">
      <c r="A112" s="21">
        <v>1</v>
      </c>
      <c r="B112" s="148" t="s">
        <v>109</v>
      </c>
      <c r="C112" s="149"/>
      <c r="D112" s="149"/>
      <c r="E112" s="149"/>
      <c r="F112" s="149"/>
      <c r="G112" s="149"/>
      <c r="H112" s="150"/>
      <c r="I112" s="19" t="s">
        <v>20</v>
      </c>
      <c r="J112" s="19"/>
      <c r="K112" s="144" t="s">
        <v>28</v>
      </c>
      <c r="L112" s="144"/>
      <c r="M112" s="19"/>
      <c r="N112" s="19"/>
      <c r="O112" s="138"/>
      <c r="P112" s="138"/>
      <c r="Q112" s="198">
        <f>(500000+1000000-922000)/Q108</f>
        <v>115600</v>
      </c>
      <c r="R112" s="198"/>
      <c r="S112" s="122">
        <f>Q112</f>
        <v>115600</v>
      </c>
      <c r="T112" s="122"/>
      <c r="U112" s="18"/>
      <c r="V112" s="97">
        <f>529839.13/V108</f>
        <v>529839.13</v>
      </c>
      <c r="W112" s="90">
        <f>V112</f>
        <v>529839.13</v>
      </c>
      <c r="X112" s="20"/>
      <c r="Y112" s="20">
        <f>V112-Q112</f>
        <v>414239.13</v>
      </c>
      <c r="Z112" s="20">
        <f>Y112</f>
        <v>414239.13</v>
      </c>
      <c r="AB112" s="107"/>
    </row>
    <row r="113" spans="1:31" ht="61.5" customHeight="1" x14ac:dyDescent="0.25">
      <c r="A113" s="21">
        <v>2</v>
      </c>
      <c r="B113" s="148" t="s">
        <v>110</v>
      </c>
      <c r="C113" s="149"/>
      <c r="D113" s="149"/>
      <c r="E113" s="149"/>
      <c r="F113" s="149"/>
      <c r="G113" s="149"/>
      <c r="H113" s="150"/>
      <c r="I113" s="19" t="s">
        <v>20</v>
      </c>
      <c r="J113" s="68"/>
      <c r="K113" s="144" t="s">
        <v>28</v>
      </c>
      <c r="L113" s="144"/>
      <c r="M113" s="19"/>
      <c r="N113" s="19"/>
      <c r="O113" s="138"/>
      <c r="P113" s="138"/>
      <c r="Q113" s="198">
        <f>(3000000+597900+1323300-500000)/Q109</f>
        <v>315800</v>
      </c>
      <c r="R113" s="198"/>
      <c r="S113" s="122">
        <f>Q113</f>
        <v>315800</v>
      </c>
      <c r="T113" s="122"/>
      <c r="U113" s="18"/>
      <c r="V113" s="97">
        <f>4385597.55/V109</f>
        <v>313256.96785714285</v>
      </c>
      <c r="W113" s="90">
        <f>V113</f>
        <v>313256.96785714285</v>
      </c>
      <c r="X113" s="20"/>
      <c r="Y113" s="20">
        <f>V113-Q113</f>
        <v>-2543.0321428571478</v>
      </c>
      <c r="Z113" s="20">
        <f>Y113</f>
        <v>-2543.0321428571478</v>
      </c>
      <c r="AB113" s="107"/>
    </row>
    <row r="114" spans="1:31" ht="18" customHeight="1" x14ac:dyDescent="0.25">
      <c r="A114" s="21"/>
      <c r="B114" s="110" t="s">
        <v>125</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2"/>
      <c r="AB114" s="107"/>
    </row>
    <row r="115" spans="1:31" ht="18.75" customHeight="1" x14ac:dyDescent="0.25">
      <c r="A115" s="21"/>
      <c r="B115" s="199" t="s">
        <v>126</v>
      </c>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1"/>
      <c r="AB115" s="107"/>
    </row>
    <row r="116" spans="1:31" ht="19.5" customHeight="1" x14ac:dyDescent="0.25">
      <c r="A116" s="21"/>
      <c r="B116" s="156" t="s">
        <v>36</v>
      </c>
      <c r="C116" s="156"/>
      <c r="D116" s="156"/>
      <c r="E116" s="156"/>
      <c r="F116" s="32"/>
      <c r="G116" s="32"/>
      <c r="H116" s="32"/>
      <c r="I116" s="24"/>
      <c r="J116" s="24"/>
      <c r="K116" s="171"/>
      <c r="L116" s="171"/>
      <c r="M116" s="24"/>
      <c r="N116" s="24"/>
      <c r="O116" s="138"/>
      <c r="P116" s="138"/>
      <c r="Q116" s="144"/>
      <c r="R116" s="144"/>
      <c r="S116" s="123"/>
      <c r="T116" s="123"/>
      <c r="U116" s="11"/>
      <c r="V116" s="21"/>
      <c r="W116" s="21"/>
      <c r="X116" s="21"/>
      <c r="Y116" s="20"/>
      <c r="Z116" s="20"/>
      <c r="AB116" s="107"/>
    </row>
    <row r="117" spans="1:31" ht="78.75" customHeight="1" x14ac:dyDescent="0.25">
      <c r="A117" s="21">
        <v>1</v>
      </c>
      <c r="B117" s="151" t="s">
        <v>37</v>
      </c>
      <c r="C117" s="151"/>
      <c r="D117" s="151"/>
      <c r="E117" s="151"/>
      <c r="F117" s="31"/>
      <c r="G117" s="31"/>
      <c r="H117" s="31"/>
      <c r="I117" s="19" t="s">
        <v>26</v>
      </c>
      <c r="J117" s="19"/>
      <c r="K117" s="144" t="s">
        <v>28</v>
      </c>
      <c r="L117" s="144"/>
      <c r="M117" s="19"/>
      <c r="N117" s="19"/>
      <c r="O117" s="138"/>
      <c r="P117" s="138"/>
      <c r="Q117" s="143">
        <f>Q107/Q102*100</f>
        <v>70.370370370370367</v>
      </c>
      <c r="R117" s="143"/>
      <c r="S117" s="202">
        <f>Q117</f>
        <v>70.370370370370367</v>
      </c>
      <c r="T117" s="202"/>
      <c r="U117" s="46"/>
      <c r="V117" s="23">
        <f>V107/V102*100</f>
        <v>55.555555555555557</v>
      </c>
      <c r="W117" s="23">
        <f>V117</f>
        <v>55.555555555555557</v>
      </c>
      <c r="X117" s="21"/>
      <c r="Y117" s="20">
        <f>V117-Q117</f>
        <v>-14.81481481481481</v>
      </c>
      <c r="Z117" s="20">
        <f>Y117</f>
        <v>-14.81481481481481</v>
      </c>
      <c r="AB117" s="107"/>
    </row>
    <row r="118" spans="1:31" ht="21" customHeight="1" x14ac:dyDescent="0.25">
      <c r="A118" s="11"/>
      <c r="B118" s="145" t="s">
        <v>114</v>
      </c>
      <c r="C118" s="146"/>
      <c r="D118" s="146"/>
      <c r="E118" s="146"/>
      <c r="F118" s="146"/>
      <c r="G118" s="146"/>
      <c r="H118" s="146"/>
      <c r="I118" s="146"/>
      <c r="J118" s="146"/>
      <c r="K118" s="146"/>
      <c r="L118" s="147"/>
      <c r="M118" s="11"/>
      <c r="N118" s="11"/>
      <c r="O118" s="138"/>
      <c r="P118" s="138"/>
      <c r="Q118" s="260"/>
      <c r="R118" s="261"/>
      <c r="S118" s="260"/>
      <c r="T118" s="261"/>
      <c r="U118" s="11"/>
      <c r="V118" s="11"/>
      <c r="W118" s="11"/>
      <c r="X118" s="11"/>
      <c r="Y118" s="11"/>
      <c r="Z118" s="11"/>
    </row>
    <row r="119" spans="1:31" ht="18.75" customHeight="1" x14ac:dyDescent="0.25">
      <c r="A119" s="100"/>
      <c r="B119" s="259" t="s">
        <v>33</v>
      </c>
      <c r="C119" s="259"/>
      <c r="D119" s="259"/>
      <c r="E119" s="259"/>
      <c r="F119" s="259"/>
      <c r="G119" s="259"/>
      <c r="H119" s="259"/>
      <c r="I119" s="11"/>
      <c r="J119" s="11"/>
      <c r="K119" s="260"/>
      <c r="L119" s="261"/>
      <c r="M119" s="11"/>
      <c r="N119" s="11"/>
      <c r="O119" s="138"/>
      <c r="P119" s="138"/>
      <c r="Q119" s="260"/>
      <c r="R119" s="261"/>
      <c r="S119" s="260"/>
      <c r="T119" s="261"/>
      <c r="U119" s="11"/>
      <c r="V119" s="11"/>
      <c r="W119" s="11"/>
      <c r="X119" s="11"/>
      <c r="Y119" s="11"/>
      <c r="Z119" s="11"/>
    </row>
    <row r="120" spans="1:31" ht="32.25" customHeight="1" x14ac:dyDescent="0.25">
      <c r="A120" s="105">
        <v>1</v>
      </c>
      <c r="B120" s="172" t="s">
        <v>111</v>
      </c>
      <c r="C120" s="172"/>
      <c r="D120" s="172"/>
      <c r="E120" s="172"/>
      <c r="F120" s="172"/>
      <c r="G120" s="172"/>
      <c r="H120" s="172"/>
      <c r="I120" s="144" t="s">
        <v>20</v>
      </c>
      <c r="J120" s="144"/>
      <c r="K120" s="198" t="s">
        <v>115</v>
      </c>
      <c r="L120" s="198"/>
      <c r="M120" s="198"/>
      <c r="N120" s="198"/>
      <c r="O120" s="198">
        <f>100000-70500</f>
        <v>29500</v>
      </c>
      <c r="P120" s="198"/>
      <c r="Q120" s="260"/>
      <c r="R120" s="261"/>
      <c r="S120" s="210">
        <f>O120</f>
        <v>29500</v>
      </c>
      <c r="T120" s="207"/>
      <c r="U120" s="20">
        <v>23229.360000000001</v>
      </c>
      <c r="V120" s="20"/>
      <c r="W120" s="20">
        <f>U120</f>
        <v>23229.360000000001</v>
      </c>
      <c r="X120" s="23">
        <f>U120-O120</f>
        <v>-6270.6399999999994</v>
      </c>
      <c r="Y120" s="20"/>
      <c r="Z120" s="20">
        <f>X120</f>
        <v>-6270.6399999999994</v>
      </c>
    </row>
    <row r="121" spans="1:31" ht="20.25" customHeight="1" x14ac:dyDescent="0.25">
      <c r="A121" s="105"/>
      <c r="B121" s="110" t="s">
        <v>135</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2"/>
    </row>
    <row r="122" spans="1:31" ht="18.75" customHeight="1" x14ac:dyDescent="0.25">
      <c r="A122" s="105"/>
      <c r="B122" s="259" t="s">
        <v>34</v>
      </c>
      <c r="C122" s="259"/>
      <c r="D122" s="259"/>
      <c r="E122" s="259"/>
      <c r="F122" s="259"/>
      <c r="G122" s="259"/>
      <c r="H122" s="259"/>
      <c r="I122" s="144"/>
      <c r="J122" s="144"/>
      <c r="K122" s="144"/>
      <c r="L122" s="144"/>
      <c r="M122" s="144"/>
      <c r="N122" s="144"/>
      <c r="O122" s="144"/>
      <c r="P122" s="144"/>
      <c r="Q122" s="260"/>
      <c r="R122" s="261"/>
      <c r="S122" s="260"/>
      <c r="T122" s="261"/>
      <c r="U122" s="21"/>
      <c r="V122" s="21"/>
      <c r="W122" s="21"/>
      <c r="X122" s="21"/>
      <c r="Y122" s="21"/>
      <c r="Z122" s="21"/>
    </row>
    <row r="123" spans="1:31" ht="32.25" customHeight="1" x14ac:dyDescent="0.25">
      <c r="A123" s="105">
        <v>1</v>
      </c>
      <c r="B123" s="195" t="s">
        <v>112</v>
      </c>
      <c r="C123" s="195"/>
      <c r="D123" s="195"/>
      <c r="E123" s="195"/>
      <c r="F123" s="195"/>
      <c r="G123" s="195"/>
      <c r="H123" s="195"/>
      <c r="I123" s="142" t="s">
        <v>116</v>
      </c>
      <c r="J123" s="142"/>
      <c r="K123" s="144" t="s">
        <v>28</v>
      </c>
      <c r="L123" s="144"/>
      <c r="M123" s="144"/>
      <c r="N123" s="144"/>
      <c r="O123" s="262">
        <f>O120/O126/1000</f>
        <v>35.11904761904762</v>
      </c>
      <c r="P123" s="262"/>
      <c r="Q123" s="260"/>
      <c r="R123" s="261"/>
      <c r="S123" s="210">
        <f>O123</f>
        <v>35.11904761904762</v>
      </c>
      <c r="T123" s="207"/>
      <c r="U123" s="23">
        <f>U120/U126/1000</f>
        <v>27.654</v>
      </c>
      <c r="V123" s="21"/>
      <c r="W123" s="23">
        <f>U123</f>
        <v>27.654</v>
      </c>
      <c r="X123" s="23">
        <f>U123-O123</f>
        <v>-7.4650476190476205</v>
      </c>
      <c r="Y123" s="21"/>
      <c r="Z123" s="23">
        <f>X123</f>
        <v>-7.4650476190476205</v>
      </c>
    </row>
    <row r="124" spans="1:31" ht="20.25" customHeight="1" x14ac:dyDescent="0.25">
      <c r="A124" s="105"/>
      <c r="B124" s="110" t="s">
        <v>133</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2"/>
    </row>
    <row r="125" spans="1:31" ht="21" customHeight="1" x14ac:dyDescent="0.25">
      <c r="A125" s="105"/>
      <c r="B125" s="259" t="s">
        <v>35</v>
      </c>
      <c r="C125" s="259"/>
      <c r="D125" s="259"/>
      <c r="E125" s="259"/>
      <c r="F125" s="259"/>
      <c r="G125" s="259"/>
      <c r="H125" s="259"/>
      <c r="I125" s="144"/>
      <c r="J125" s="144"/>
      <c r="K125" s="144"/>
      <c r="L125" s="144"/>
      <c r="M125" s="144"/>
      <c r="N125" s="144"/>
      <c r="O125" s="198"/>
      <c r="P125" s="198"/>
      <c r="Q125" s="260"/>
      <c r="R125" s="261"/>
      <c r="S125" s="260"/>
      <c r="T125" s="261"/>
      <c r="U125" s="21"/>
      <c r="V125" s="21"/>
      <c r="W125" s="21"/>
      <c r="X125" s="21"/>
      <c r="Y125" s="21"/>
      <c r="Z125" s="21"/>
    </row>
    <row r="126" spans="1:31" ht="33" customHeight="1" x14ac:dyDescent="0.25">
      <c r="A126" s="105">
        <v>1</v>
      </c>
      <c r="B126" s="195" t="s">
        <v>113</v>
      </c>
      <c r="C126" s="195"/>
      <c r="D126" s="195"/>
      <c r="E126" s="195"/>
      <c r="F126" s="195"/>
      <c r="G126" s="195"/>
      <c r="H126" s="195"/>
      <c r="I126" s="144" t="s">
        <v>20</v>
      </c>
      <c r="J126" s="144"/>
      <c r="K126" s="144" t="s">
        <v>117</v>
      </c>
      <c r="L126" s="144"/>
      <c r="M126" s="144"/>
      <c r="N126" s="144"/>
      <c r="O126" s="198">
        <v>0.84</v>
      </c>
      <c r="P126" s="198"/>
      <c r="Q126" s="260"/>
      <c r="R126" s="261"/>
      <c r="S126" s="210">
        <f>O126</f>
        <v>0.84</v>
      </c>
      <c r="T126" s="207"/>
      <c r="U126" s="21">
        <v>0.84</v>
      </c>
      <c r="V126" s="21"/>
      <c r="W126" s="23">
        <f>U126</f>
        <v>0.84</v>
      </c>
      <c r="X126" s="23">
        <f>U126-O126</f>
        <v>0</v>
      </c>
      <c r="Y126" s="21"/>
      <c r="Z126" s="23">
        <f>X126</f>
        <v>0</v>
      </c>
      <c r="AE126" s="54"/>
    </row>
    <row r="127" spans="1:31" ht="68.25" customHeight="1" x14ac:dyDescent="0.25">
      <c r="A127" s="11"/>
      <c r="B127" s="130" t="s">
        <v>136</v>
      </c>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row>
    <row r="128" spans="1:31" ht="15.75" x14ac:dyDescent="0.25">
      <c r="B128" s="99"/>
      <c r="C128" s="99"/>
      <c r="D128" s="99"/>
      <c r="E128" s="99"/>
      <c r="F128" s="99"/>
      <c r="G128" s="99"/>
      <c r="H128" s="99"/>
      <c r="I128" s="99"/>
      <c r="J128" s="99"/>
      <c r="K128" s="99"/>
      <c r="L128" s="99"/>
      <c r="M128" s="99"/>
      <c r="N128" s="99"/>
      <c r="O128" s="99"/>
      <c r="P128" s="99"/>
      <c r="Q128" s="99"/>
      <c r="R128" s="99"/>
      <c r="S128" s="99"/>
      <c r="T128" s="99"/>
    </row>
    <row r="129" spans="1:21" ht="15.75" x14ac:dyDescent="0.25">
      <c r="B129" s="54" t="s">
        <v>84</v>
      </c>
      <c r="C129" s="99"/>
      <c r="D129" s="99"/>
      <c r="E129" s="99"/>
      <c r="F129" s="99"/>
      <c r="G129" s="99"/>
      <c r="H129" s="99"/>
      <c r="I129" s="99"/>
      <c r="J129" s="99"/>
      <c r="K129" s="99"/>
      <c r="L129" s="99"/>
      <c r="M129" s="99"/>
      <c r="N129" s="99"/>
      <c r="O129" s="99"/>
      <c r="P129" s="99"/>
      <c r="Q129" s="99"/>
      <c r="R129" s="99"/>
      <c r="S129" s="99"/>
      <c r="T129" s="99"/>
    </row>
    <row r="130" spans="1:21" ht="15.75" x14ac:dyDescent="0.25">
      <c r="A130" s="79"/>
      <c r="B130" s="80"/>
    </row>
    <row r="131" spans="1:21" ht="15.75" x14ac:dyDescent="0.25">
      <c r="B131" s="79" t="s">
        <v>119</v>
      </c>
    </row>
    <row r="135" spans="1:21" ht="15.75" x14ac:dyDescent="0.25">
      <c r="B135" s="3"/>
    </row>
    <row r="136" spans="1:21" ht="15" customHeight="1" x14ac:dyDescent="0.25">
      <c r="B136" s="3" t="s">
        <v>127</v>
      </c>
      <c r="L136" s="197"/>
      <c r="M136" s="197"/>
      <c r="N136" s="197"/>
      <c r="O136" s="197"/>
      <c r="S136" s="108" t="s">
        <v>129</v>
      </c>
      <c r="T136" s="108"/>
      <c r="U136" s="108"/>
    </row>
    <row r="137" spans="1:21" ht="15" customHeight="1" x14ac:dyDescent="0.25">
      <c r="L137" s="196" t="s">
        <v>19</v>
      </c>
      <c r="M137" s="196"/>
      <c r="N137" s="196"/>
      <c r="O137" s="196"/>
      <c r="S137" s="109" t="s">
        <v>130</v>
      </c>
      <c r="T137" s="109"/>
      <c r="U137" s="109"/>
    </row>
    <row r="138" spans="1:21" ht="15" customHeight="1" x14ac:dyDescent="0.25">
      <c r="L138" s="98"/>
      <c r="M138" s="98"/>
      <c r="N138" s="98"/>
      <c r="O138" s="98"/>
      <c r="S138" s="15"/>
    </row>
    <row r="139" spans="1:21" ht="15.75" x14ac:dyDescent="0.25">
      <c r="B139" s="63"/>
    </row>
    <row r="140" spans="1:21" ht="15" customHeight="1" x14ac:dyDescent="0.25">
      <c r="B140" s="63" t="s">
        <v>128</v>
      </c>
      <c r="L140" s="197"/>
      <c r="M140" s="197"/>
      <c r="N140" s="197"/>
      <c r="O140" s="197"/>
      <c r="S140" s="108" t="s">
        <v>131</v>
      </c>
      <c r="T140" s="108"/>
      <c r="U140" s="108"/>
    </row>
    <row r="141" spans="1:21" ht="15.75" customHeight="1" x14ac:dyDescent="0.25">
      <c r="L141" s="196" t="s">
        <v>19</v>
      </c>
      <c r="M141" s="196"/>
      <c r="N141" s="196"/>
      <c r="O141" s="196"/>
      <c r="S141" s="109" t="s">
        <v>130</v>
      </c>
      <c r="T141" s="109"/>
      <c r="U141" s="109"/>
    </row>
  </sheetData>
  <mergeCells count="359">
    <mergeCell ref="B78:Z78"/>
    <mergeCell ref="B110:Z110"/>
    <mergeCell ref="B124:Z124"/>
    <mergeCell ref="S118:T118"/>
    <mergeCell ref="S119:T119"/>
    <mergeCell ref="S120:T120"/>
    <mergeCell ref="S122:T122"/>
    <mergeCell ref="Q118:R118"/>
    <mergeCell ref="Q119:R119"/>
    <mergeCell ref="Q120:R120"/>
    <mergeCell ref="Q122:R122"/>
    <mergeCell ref="K122:N122"/>
    <mergeCell ref="I123:J123"/>
    <mergeCell ref="S126:T126"/>
    <mergeCell ref="Q123:R123"/>
    <mergeCell ref="Q125:R125"/>
    <mergeCell ref="Q126:R126"/>
    <mergeCell ref="S123:T123"/>
    <mergeCell ref="S125:T125"/>
    <mergeCell ref="O122:P122"/>
    <mergeCell ref="O123:P123"/>
    <mergeCell ref="O125:P125"/>
    <mergeCell ref="O126:P126"/>
    <mergeCell ref="B48:E48"/>
    <mergeCell ref="K123:N123"/>
    <mergeCell ref="I125:J125"/>
    <mergeCell ref="K125:N125"/>
    <mergeCell ref="B119:H119"/>
    <mergeCell ref="B74:Z74"/>
    <mergeCell ref="B120:H120"/>
    <mergeCell ref="B122:H122"/>
    <mergeCell ref="B123:H123"/>
    <mergeCell ref="B125:H125"/>
    <mergeCell ref="K119:L119"/>
    <mergeCell ref="K126:N126"/>
    <mergeCell ref="A64:A65"/>
    <mergeCell ref="B64:G65"/>
    <mergeCell ref="I64:I65"/>
    <mergeCell ref="K66:L66"/>
    <mergeCell ref="B70:H70"/>
    <mergeCell ref="B57:E57"/>
    <mergeCell ref="B68:E68"/>
    <mergeCell ref="K69:L69"/>
    <mergeCell ref="S44:T44"/>
    <mergeCell ref="S45:T45"/>
    <mergeCell ref="Q44:R44"/>
    <mergeCell ref="Q48:R48"/>
    <mergeCell ref="O44:P44"/>
    <mergeCell ref="X64:Z64"/>
    <mergeCell ref="O65:P65"/>
    <mergeCell ref="Q65:R65"/>
    <mergeCell ref="S65:T65"/>
    <mergeCell ref="O49:P49"/>
    <mergeCell ref="U64:W64"/>
    <mergeCell ref="Q57:R57"/>
    <mergeCell ref="O58:P58"/>
    <mergeCell ref="S57:T57"/>
    <mergeCell ref="Q56:R56"/>
    <mergeCell ref="C34:W34"/>
    <mergeCell ref="C35:W35"/>
    <mergeCell ref="C37:W37"/>
    <mergeCell ref="I43:L43"/>
    <mergeCell ref="O43:T43"/>
    <mergeCell ref="U43:W43"/>
    <mergeCell ref="C38:W38"/>
    <mergeCell ref="C36:W36"/>
    <mergeCell ref="B59:E59"/>
    <mergeCell ref="O45:P45"/>
    <mergeCell ref="Q49:R49"/>
    <mergeCell ref="Q45:R45"/>
    <mergeCell ref="O48:P48"/>
    <mergeCell ref="Q66:R66"/>
    <mergeCell ref="K64:L65"/>
    <mergeCell ref="O60:P60"/>
    <mergeCell ref="Q50:R50"/>
    <mergeCell ref="O46:P46"/>
    <mergeCell ref="O66:P66"/>
    <mergeCell ref="S67:T67"/>
    <mergeCell ref="S60:T60"/>
    <mergeCell ref="Q68:R68"/>
    <mergeCell ref="S68:T68"/>
    <mergeCell ref="S66:T66"/>
    <mergeCell ref="Q60:R60"/>
    <mergeCell ref="B61:W61"/>
    <mergeCell ref="K68:L68"/>
    <mergeCell ref="B60:E60"/>
    <mergeCell ref="Q67:R67"/>
    <mergeCell ref="O67:P67"/>
    <mergeCell ref="Q69:R69"/>
    <mergeCell ref="B66:G66"/>
    <mergeCell ref="K9:S9"/>
    <mergeCell ref="B23:Q23"/>
    <mergeCell ref="O56:P56"/>
    <mergeCell ref="O69:P69"/>
    <mergeCell ref="Q58:R58"/>
    <mergeCell ref="O47:P47"/>
    <mergeCell ref="B81:H81"/>
    <mergeCell ref="K72:L72"/>
    <mergeCell ref="S71:T71"/>
    <mergeCell ref="C26:W26"/>
    <mergeCell ref="C25:W25"/>
    <mergeCell ref="B43:E44"/>
    <mergeCell ref="S69:T69"/>
    <mergeCell ref="S70:T70"/>
    <mergeCell ref="B47:E47"/>
    <mergeCell ref="B58:E58"/>
    <mergeCell ref="B92:E92"/>
    <mergeCell ref="B80:H80"/>
    <mergeCell ref="Q85:R85"/>
    <mergeCell ref="S85:T85"/>
    <mergeCell ref="K84:L84"/>
    <mergeCell ref="B84:H84"/>
    <mergeCell ref="S81:T81"/>
    <mergeCell ref="Q81:R81"/>
    <mergeCell ref="K80:L80"/>
    <mergeCell ref="K83:L83"/>
    <mergeCell ref="K93:L93"/>
    <mergeCell ref="K94:L94"/>
    <mergeCell ref="K95:L95"/>
    <mergeCell ref="K98:L98"/>
    <mergeCell ref="Q94:R94"/>
    <mergeCell ref="S97:T97"/>
    <mergeCell ref="S93:T93"/>
    <mergeCell ref="B97:E97"/>
    <mergeCell ref="B94:E94"/>
    <mergeCell ref="O94:P94"/>
    <mergeCell ref="Q93:R93"/>
    <mergeCell ref="Q98:R98"/>
    <mergeCell ref="O98:P98"/>
    <mergeCell ref="O95:P95"/>
    <mergeCell ref="B95:E95"/>
    <mergeCell ref="O93:P93"/>
    <mergeCell ref="Q95:R95"/>
    <mergeCell ref="S90:T90"/>
    <mergeCell ref="O89:P89"/>
    <mergeCell ref="O88:P88"/>
    <mergeCell ref="S98:T98"/>
    <mergeCell ref="S94:T94"/>
    <mergeCell ref="K97:L97"/>
    <mergeCell ref="S92:T92"/>
    <mergeCell ref="S95:T95"/>
    <mergeCell ref="S89:T89"/>
    <mergeCell ref="B96:Z96"/>
    <mergeCell ref="Q97:R97"/>
    <mergeCell ref="S113:T113"/>
    <mergeCell ref="S106:T106"/>
    <mergeCell ref="O106:P106"/>
    <mergeCell ref="B107:H107"/>
    <mergeCell ref="O112:P112"/>
    <mergeCell ref="Q112:R112"/>
    <mergeCell ref="B113:H113"/>
    <mergeCell ref="K113:L113"/>
    <mergeCell ref="Q113:R113"/>
    <mergeCell ref="B111:E111"/>
    <mergeCell ref="Q111:R111"/>
    <mergeCell ref="Q106:R106"/>
    <mergeCell ref="S112:T112"/>
    <mergeCell ref="B109:H109"/>
    <mergeCell ref="S111:T111"/>
    <mergeCell ref="O109:P109"/>
    <mergeCell ref="O108:P108"/>
    <mergeCell ref="K111:L111"/>
    <mergeCell ref="S108:T108"/>
    <mergeCell ref="Q108:R108"/>
    <mergeCell ref="Q109:R109"/>
    <mergeCell ref="Q117:R117"/>
    <mergeCell ref="B116:E116"/>
    <mergeCell ref="O111:P111"/>
    <mergeCell ref="S117:T117"/>
    <mergeCell ref="O116:P116"/>
    <mergeCell ref="O117:P117"/>
    <mergeCell ref="Q116:R116"/>
    <mergeCell ref="S116:T116"/>
    <mergeCell ref="K102:L102"/>
    <mergeCell ref="K106:L106"/>
    <mergeCell ref="K107:L107"/>
    <mergeCell ref="L141:O141"/>
    <mergeCell ref="K112:L112"/>
    <mergeCell ref="K116:L116"/>
    <mergeCell ref="K117:L117"/>
    <mergeCell ref="L140:O140"/>
    <mergeCell ref="B115:Z115"/>
    <mergeCell ref="O107:P107"/>
    <mergeCell ref="B126:H126"/>
    <mergeCell ref="I120:J120"/>
    <mergeCell ref="I126:J126"/>
    <mergeCell ref="B101:E101"/>
    <mergeCell ref="B106:E106"/>
    <mergeCell ref="L137:O137"/>
    <mergeCell ref="L136:O136"/>
    <mergeCell ref="O120:P120"/>
    <mergeCell ref="K120:N120"/>
    <mergeCell ref="I122:J122"/>
    <mergeCell ref="B85:H85"/>
    <mergeCell ref="K85:L85"/>
    <mergeCell ref="O100:P100"/>
    <mergeCell ref="K100:L100"/>
    <mergeCell ref="B88:E88"/>
    <mergeCell ref="O101:P101"/>
    <mergeCell ref="B93:H93"/>
    <mergeCell ref="K101:L101"/>
    <mergeCell ref="K92:L92"/>
    <mergeCell ref="B98:E98"/>
    <mergeCell ref="S59:T59"/>
    <mergeCell ref="O68:P68"/>
    <mergeCell ref="B89:E89"/>
    <mergeCell ref="Q89:R89"/>
    <mergeCell ref="Q88:R88"/>
    <mergeCell ref="B100:E100"/>
    <mergeCell ref="Q100:R100"/>
    <mergeCell ref="O85:P85"/>
    <mergeCell ref="B99:T99"/>
    <mergeCell ref="S88:T88"/>
    <mergeCell ref="O102:P102"/>
    <mergeCell ref="Q102:R102"/>
    <mergeCell ref="O103:P103"/>
    <mergeCell ref="B77:H77"/>
    <mergeCell ref="K77:L77"/>
    <mergeCell ref="Q90:R90"/>
    <mergeCell ref="O79:P79"/>
    <mergeCell ref="O90:P90"/>
    <mergeCell ref="O92:P92"/>
    <mergeCell ref="O97:P97"/>
    <mergeCell ref="A43:A44"/>
    <mergeCell ref="B45:E45"/>
    <mergeCell ref="A55:A56"/>
    <mergeCell ref="I55:L55"/>
    <mergeCell ref="B50:E50"/>
    <mergeCell ref="B46:E46"/>
    <mergeCell ref="B51:W51"/>
    <mergeCell ref="O50:P50"/>
    <mergeCell ref="S56:T56"/>
    <mergeCell ref="B49:E49"/>
    <mergeCell ref="S48:T48"/>
    <mergeCell ref="Q46:R46"/>
    <mergeCell ref="O55:T55"/>
    <mergeCell ref="S47:T47"/>
    <mergeCell ref="S46:T46"/>
    <mergeCell ref="S49:T49"/>
    <mergeCell ref="S50:T50"/>
    <mergeCell ref="Q47:R47"/>
    <mergeCell ref="B76:H76"/>
    <mergeCell ref="O75:P75"/>
    <mergeCell ref="S58:T58"/>
    <mergeCell ref="B67:L67"/>
    <mergeCell ref="U55:W55"/>
    <mergeCell ref="B55:E56"/>
    <mergeCell ref="Q59:R59"/>
    <mergeCell ref="O57:P57"/>
    <mergeCell ref="O59:P59"/>
    <mergeCell ref="O64:T64"/>
    <mergeCell ref="O73:P73"/>
    <mergeCell ref="S73:T73"/>
    <mergeCell ref="S72:T72"/>
    <mergeCell ref="S75:T75"/>
    <mergeCell ref="B79:E79"/>
    <mergeCell ref="K70:L70"/>
    <mergeCell ref="K75:L75"/>
    <mergeCell ref="K76:L76"/>
    <mergeCell ref="K79:L79"/>
    <mergeCell ref="S79:T79"/>
    <mergeCell ref="B75:E75"/>
    <mergeCell ref="O71:P71"/>
    <mergeCell ref="Q70:R70"/>
    <mergeCell ref="B71:H71"/>
    <mergeCell ref="B72:H72"/>
    <mergeCell ref="O72:P72"/>
    <mergeCell ref="B73:H73"/>
    <mergeCell ref="K73:L73"/>
    <mergeCell ref="Q72:R72"/>
    <mergeCell ref="Q71:R71"/>
    <mergeCell ref="Q73:R73"/>
    <mergeCell ref="S77:T77"/>
    <mergeCell ref="Q77:R77"/>
    <mergeCell ref="Q101:R101"/>
    <mergeCell ref="S102:T102"/>
    <mergeCell ref="K71:L71"/>
    <mergeCell ref="S76:T76"/>
    <mergeCell ref="Q75:R75"/>
    <mergeCell ref="Q76:R76"/>
    <mergeCell ref="O76:P76"/>
    <mergeCell ref="S100:T100"/>
    <mergeCell ref="S107:T107"/>
    <mergeCell ref="S104:T104"/>
    <mergeCell ref="S103:T103"/>
    <mergeCell ref="Q107:R107"/>
    <mergeCell ref="Q79:R79"/>
    <mergeCell ref="Q92:R92"/>
    <mergeCell ref="S101:T101"/>
    <mergeCell ref="Q104:R104"/>
    <mergeCell ref="Q103:R103"/>
    <mergeCell ref="B103:H103"/>
    <mergeCell ref="B69:H69"/>
    <mergeCell ref="B82:Z82"/>
    <mergeCell ref="B83:E83"/>
    <mergeCell ref="O83:P83"/>
    <mergeCell ref="S83:T83"/>
    <mergeCell ref="O70:P70"/>
    <mergeCell ref="K81:L81"/>
    <mergeCell ref="O81:P81"/>
    <mergeCell ref="O77:P77"/>
    <mergeCell ref="O118:P118"/>
    <mergeCell ref="O119:P119"/>
    <mergeCell ref="B108:H108"/>
    <mergeCell ref="B118:L118"/>
    <mergeCell ref="B112:H112"/>
    <mergeCell ref="K108:L108"/>
    <mergeCell ref="K109:L109"/>
    <mergeCell ref="B117:E117"/>
    <mergeCell ref="B114:Z114"/>
    <mergeCell ref="S109:T109"/>
    <mergeCell ref="B104:H104"/>
    <mergeCell ref="K103:L103"/>
    <mergeCell ref="K104:L104"/>
    <mergeCell ref="O104:P104"/>
    <mergeCell ref="O84:P84"/>
    <mergeCell ref="K90:L90"/>
    <mergeCell ref="K88:L88"/>
    <mergeCell ref="B91:Z91"/>
    <mergeCell ref="K89:L89"/>
    <mergeCell ref="B90:H90"/>
    <mergeCell ref="B127:Z127"/>
    <mergeCell ref="E21:I21"/>
    <mergeCell ref="Q21:V21"/>
    <mergeCell ref="L21:O21"/>
    <mergeCell ref="B87:T87"/>
    <mergeCell ref="B86:Z86"/>
    <mergeCell ref="X21:Y21"/>
    <mergeCell ref="B21:C21"/>
    <mergeCell ref="O113:P113"/>
    <mergeCell ref="B102:H102"/>
    <mergeCell ref="X15:Y15"/>
    <mergeCell ref="X14:Y14"/>
    <mergeCell ref="X17:Y17"/>
    <mergeCell ref="I18:V18"/>
    <mergeCell ref="L20:O20"/>
    <mergeCell ref="X18:Y18"/>
    <mergeCell ref="X20:Y20"/>
    <mergeCell ref="I14:V14"/>
    <mergeCell ref="B15:C15"/>
    <mergeCell ref="B18:C18"/>
    <mergeCell ref="I17:V17"/>
    <mergeCell ref="I15:V15"/>
    <mergeCell ref="S84:T84"/>
    <mergeCell ref="Q83:R83"/>
    <mergeCell ref="S80:T80"/>
    <mergeCell ref="O80:P80"/>
    <mergeCell ref="Q84:R84"/>
    <mergeCell ref="Q80:R80"/>
    <mergeCell ref="S136:U136"/>
    <mergeCell ref="S137:U137"/>
    <mergeCell ref="S140:U140"/>
    <mergeCell ref="S141:U141"/>
    <mergeCell ref="B121:Z121"/>
    <mergeCell ref="B14:C14"/>
    <mergeCell ref="B17:C17"/>
    <mergeCell ref="B20:C20"/>
    <mergeCell ref="B105:Z105"/>
    <mergeCell ref="E20:I20"/>
  </mergeCells>
  <phoneticPr fontId="15" type="noConversion"/>
  <pageMargins left="0.19685039370078741" right="0.19685039370078741" top="0.19685039370078741" bottom="0.19685039370078741" header="0.31496062992125984" footer="0.31496062992125984"/>
  <pageSetup paperSize="9" scale="68" orientation="landscape" verticalDpi="0" r:id="rId1"/>
  <rowBreaks count="3" manualBreakCount="3">
    <brk id="41" max="25" man="1"/>
    <brk id="96" max="25" man="1"/>
    <brk id="11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Reanimator Extreme Edition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S_Smal</dc:creator>
  <cp:lastModifiedBy>Ліщук Петро Андрійович</cp:lastModifiedBy>
  <cp:lastPrinted>2021-02-10T13:15:00Z</cp:lastPrinted>
  <dcterms:created xsi:type="dcterms:W3CDTF">2019-01-14T08:15:45Z</dcterms:created>
  <dcterms:modified xsi:type="dcterms:W3CDTF">2021-02-18T12:27:59Z</dcterms:modified>
</cp:coreProperties>
</file>