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Лист1!$A$1:$R$124</definedName>
  </definedNames>
  <calcPr calcId="152511"/>
</workbook>
</file>

<file path=xl/calcChain.xml><?xml version="1.0" encoding="utf-8"?>
<calcChain xmlns="http://schemas.openxmlformats.org/spreadsheetml/2006/main">
  <c r="N104" i="1" l="1"/>
  <c r="O104" i="1"/>
  <c r="K104" i="1"/>
  <c r="L104" i="1"/>
  <c r="N103" i="1"/>
  <c r="O103" i="1"/>
  <c r="Q89" i="1"/>
  <c r="R89" i="1"/>
  <c r="N98" i="1"/>
  <c r="N96" i="1"/>
  <c r="O96" i="1" s="1"/>
  <c r="N95" i="1"/>
  <c r="O95" i="1" s="1"/>
  <c r="O89" i="1"/>
  <c r="Q81" i="1"/>
  <c r="Q82" i="1"/>
  <c r="R82" i="1" s="1"/>
  <c r="K103" i="1"/>
  <c r="L103" i="1" s="1"/>
  <c r="K106" i="1"/>
  <c r="Q106" i="1" s="1"/>
  <c r="R106" i="1" s="1"/>
  <c r="K105" i="1"/>
  <c r="L105" i="1"/>
  <c r="K97" i="1"/>
  <c r="K98" i="1"/>
  <c r="L98" i="1" s="1"/>
  <c r="L81" i="1"/>
  <c r="L82" i="1"/>
  <c r="K80" i="1"/>
  <c r="Q80" i="1" s="1"/>
  <c r="R80" i="1" s="1"/>
  <c r="K79" i="1"/>
  <c r="K95" i="1" s="1"/>
  <c r="L95" i="1" s="1"/>
  <c r="Q79" i="1"/>
  <c r="Q78" i="1" s="1"/>
  <c r="R78" i="1" s="1"/>
  <c r="L89" i="1"/>
  <c r="Q75" i="1"/>
  <c r="R75" i="1" s="1"/>
  <c r="N74" i="1"/>
  <c r="Q74" i="1" s="1"/>
  <c r="R74" i="1" s="1"/>
  <c r="L75" i="1"/>
  <c r="N70" i="1"/>
  <c r="O70" i="1" s="1"/>
  <c r="K64" i="1"/>
  <c r="L64" i="1" s="1"/>
  <c r="K63" i="1"/>
  <c r="K70" i="1" s="1"/>
  <c r="N71" i="1"/>
  <c r="N78" i="1"/>
  <c r="N42" i="1" s="1"/>
  <c r="O106" i="1"/>
  <c r="N105" i="1"/>
  <c r="O97" i="1"/>
  <c r="L97" i="1"/>
  <c r="Q91" i="1"/>
  <c r="R91" i="1"/>
  <c r="O91" i="1"/>
  <c r="L91" i="1"/>
  <c r="R81" i="1"/>
  <c r="O74" i="1"/>
  <c r="O98" i="1"/>
  <c r="Q90" i="1"/>
  <c r="R90" i="1" s="1"/>
  <c r="Q88" i="1"/>
  <c r="R88" i="1" s="1"/>
  <c r="Q68" i="1"/>
  <c r="R68" i="1" s="1"/>
  <c r="Q67" i="1"/>
  <c r="R67" i="1" s="1"/>
  <c r="N62" i="1"/>
  <c r="N41" i="1" s="1"/>
  <c r="O68" i="1"/>
  <c r="O71" i="1"/>
  <c r="O79" i="1"/>
  <c r="O80" i="1"/>
  <c r="O81" i="1"/>
  <c r="O82" i="1"/>
  <c r="O88" i="1"/>
  <c r="O90" i="1"/>
  <c r="O67" i="1"/>
  <c r="O64" i="1"/>
  <c r="O63" i="1"/>
  <c r="L67" i="1"/>
  <c r="L68" i="1"/>
  <c r="L88" i="1"/>
  <c r="L90" i="1"/>
  <c r="O75" i="1"/>
  <c r="Q98" i="1"/>
  <c r="R98" i="1" s="1"/>
  <c r="Q97" i="1"/>
  <c r="R97" i="1" s="1"/>
  <c r="O78" i="1"/>
  <c r="K74" i="1"/>
  <c r="L74" i="1" s="1"/>
  <c r="Q103" i="1"/>
  <c r="R103" i="1" s="1"/>
  <c r="K71" i="1"/>
  <c r="L71" i="1" s="1"/>
  <c r="K78" i="1"/>
  <c r="L78" i="1" s="1"/>
  <c r="Q104" i="1"/>
  <c r="R104" i="1"/>
  <c r="Q64" i="1"/>
  <c r="R64" i="1" s="1"/>
  <c r="Q105" i="1"/>
  <c r="R105" i="1" s="1"/>
  <c r="L80" i="1"/>
  <c r="O105" i="1"/>
  <c r="K42" i="1"/>
  <c r="L42" i="1" s="1"/>
  <c r="Q71" i="1"/>
  <c r="R71" i="1" s="1"/>
  <c r="N43" i="1" l="1"/>
  <c r="O41" i="1"/>
  <c r="Q42" i="1"/>
  <c r="O42" i="1"/>
  <c r="R42" i="1" s="1"/>
  <c r="L70" i="1"/>
  <c r="Q70" i="1"/>
  <c r="R70" i="1" s="1"/>
  <c r="L106" i="1"/>
  <c r="R79" i="1"/>
  <c r="K62" i="1"/>
  <c r="Q63" i="1"/>
  <c r="R63" i="1" s="1"/>
  <c r="L63" i="1"/>
  <c r="Q95" i="1"/>
  <c r="R95" i="1" s="1"/>
  <c r="O62" i="1"/>
  <c r="K96" i="1"/>
  <c r="L79" i="1"/>
  <c r="L62" i="1" l="1"/>
  <c r="Q62" i="1"/>
  <c r="R62" i="1" s="1"/>
  <c r="K41" i="1"/>
  <c r="L96" i="1"/>
  <c r="Q96" i="1"/>
  <c r="R96" i="1" s="1"/>
  <c r="K51" i="1"/>
  <c r="O43" i="1"/>
  <c r="L51" i="1" l="1"/>
  <c r="K52" i="1"/>
  <c r="K43" i="1"/>
  <c r="L41" i="1"/>
  <c r="R41" i="1" s="1"/>
  <c r="Q41" i="1"/>
  <c r="L43" i="1" l="1"/>
  <c r="R43" i="1" s="1"/>
  <c r="H51" i="1"/>
  <c r="Q43" i="1"/>
  <c r="L52" i="1"/>
  <c r="I51" i="1" l="1"/>
  <c r="H52" i="1"/>
  <c r="N52" i="1" s="1"/>
  <c r="N51" i="1"/>
  <c r="I52" i="1" l="1"/>
  <c r="O52" i="1" s="1"/>
  <c r="O51" i="1"/>
</calcChain>
</file>

<file path=xl/sharedStrings.xml><?xml version="1.0" encoding="utf-8"?>
<sst xmlns="http://schemas.openxmlformats.org/spreadsheetml/2006/main" count="213" uniqueCount="120">
  <si>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</si>
  <si>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</si>
  <si>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</si>
  <si>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</si>
  <si>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</si>
  <si>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</si>
  <si>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</si>
  <si>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</si>
  <si>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</si>
  <si>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</si>
  <si>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</si>
  <si>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</si>
  <si>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</si>
  <si>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</si>
  <si>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</si>
  <si>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</si>
  <si>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</si>
  <si>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</si>
  <si>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</si>
  <si>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</si>
  <si>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</si>
  <si>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</si>
  <si>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</si>
  <si>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обсяг видатків</t>
  </si>
  <si>
    <t>од.</t>
  </si>
  <si>
    <t>%</t>
  </si>
  <si>
    <t>рішення сесії міської ради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</si>
  <si>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</si>
  <si>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</si>
  <si>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t>Будівництво об’єктів житлово-комунального господарства</t>
  </si>
  <si>
    <r>
      <t xml:space="preserve">Завдання 1. </t>
    </r>
    <r>
      <rPr>
        <sz val="12"/>
        <rFont val="Times New Roman"/>
        <family val="1"/>
        <charset val="204"/>
      </rPr>
      <t>Забезпечення будівництва об’єктів</t>
    </r>
  </si>
  <si>
    <t>будівництво центру поводження з тваринами КП «Надія» по вул. Заводській, 165 в м. Хмельницькому</t>
  </si>
  <si>
    <t xml:space="preserve">витрати на виготовлення 1 проектно-кошторисної документації </t>
  </si>
  <si>
    <t xml:space="preserve">од. </t>
  </si>
  <si>
    <t>титульний список</t>
  </si>
  <si>
    <r>
      <t xml:space="preserve">Завдання 2. </t>
    </r>
    <r>
      <rPr>
        <sz val="12"/>
        <rFont val="Times New Roman"/>
        <family val="1"/>
        <charset val="204"/>
      </rPr>
      <t>Забезпечення реконструкції та реставрації об’єктів</t>
    </r>
  </si>
  <si>
    <t>обсяг видатків, в т.ч.:</t>
  </si>
  <si>
    <t xml:space="preserve">реконструкція прв. Перемоги з влаштуванням виїзду на вул. Свободи </t>
  </si>
  <si>
    <t>0443</t>
  </si>
  <si>
    <t>грн.</t>
  </si>
  <si>
    <t>Забезпечення будівництва об’єктів</t>
  </si>
  <si>
    <t>Забезпечення реконструкції об’єктів</t>
  </si>
  <si>
    <t>від 29 грудня 2018 року № 1209)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</si>
  <si>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</si>
  <si>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</si>
  <si>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</si>
  <si>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</si>
  <si>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</si>
  <si>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</si>
  <si>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</si>
  <si>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</si>
  <si>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Видатки (надані кредити з бюджету) та напрями використання бюджетних коштів за бюджетною програмою 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</si>
  <si>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</si>
  <si>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Забезпечення розвитку інфрастуктури території</t>
  </si>
  <si>
    <t>8.</t>
  </si>
  <si>
    <t>Завдання</t>
  </si>
  <si>
    <t>Завдання 1. Забезпечення будівництва об’єктів</t>
  </si>
  <si>
    <t>Завдання 2. Забезпечення реконструкції об’єктів</t>
  </si>
  <si>
    <t>гривень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</si>
  <si>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</si>
  <si>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</si>
  <si>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Результативні показники бюджетної програми та аналіз їх виконання </t>
  </si>
  <si>
    <t>9.</t>
  </si>
  <si>
    <t>будівництво парку "Молодіжний" на вул. С. Бандери в м. Хмельницькому (ОВД)</t>
  </si>
  <si>
    <t>кількість об'єктів нового будівництва</t>
  </si>
  <si>
    <t>кількість проектно-кошторисної документації, яку необхідно та планується виготовити</t>
  </si>
  <si>
    <t>реконструкція покрівель житлових будинків</t>
  </si>
  <si>
    <t>кількість житлових будинків, в яких необхідно та планується виконати роботи з реконструкції покрівель</t>
  </si>
  <si>
    <t>витрати на виконання робіт з реконструкції покрівлі в 1 житловому будинку</t>
  </si>
  <si>
    <t>питома вага кількості житлових будинків, в яких заплановано виконати роботи з реконструкції покрівель до кількості житлових будинків, в яких необхідно виконати роботи з реконструкції покрівель</t>
  </si>
  <si>
    <t>питома вага кількості проектно-кошторисної документації, що заплановано виготовити до кількості, що необхідно виготовити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</si>
  <si>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</si>
  <si>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</si>
  <si>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</si>
  <si>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7310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</si>
  <si>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</si>
  <si>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</si>
  <si>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</si>
  <si>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</si>
  <si>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</si>
  <si>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</si>
  <si>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</si>
  <si>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</si>
  <si>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</si>
  <si>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</si>
  <si>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</si>
  <si>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Пояснення: п.1, 2 роботи виконані, фактичне використання коштів</t>
  </si>
  <si>
    <t>(найменування відповідального виконавця)</t>
  </si>
  <si>
    <t>Пояснення: п.1,2 роботи виконані, економія коштів</t>
  </si>
  <si>
    <t>Пояснення: п.1 середні витрати змінилися за рахунок економії коштів</t>
  </si>
  <si>
    <t>місцевого бюджету на 01.01.2021 року</t>
  </si>
  <si>
    <t>кількість проектно-кошторисної документації, яку необхідно та планується розробити</t>
  </si>
  <si>
    <t>витрати на будівництво центру поводження з тваринами</t>
  </si>
  <si>
    <t>витрати на розробку ПКД на будівництво парку "Молодіжний"</t>
  </si>
  <si>
    <t xml:space="preserve">відсоток передбачених коштів з початку будівництва об'єкта - будівництво центру поводження з тваринами КП «Надія» відповідно до проектно-кошторисної документації </t>
  </si>
  <si>
    <t>відсоток передбачених коштів на розробку ПКД на будівництво парку "Молодіжний" на вул. С. Бандери в м. Хмельницькому відповідно до зведеного кошторису на проектні і вишукувальні роботи</t>
  </si>
  <si>
    <t xml:space="preserve">ПКД на реконструкцію під`їздної дороги від вул Вінницьке шосе до вул Вінницьке шосе, 18 (індустріальний парк) </t>
  </si>
  <si>
    <t>реконстукція парку-пам'ятки садово-паркового мистецтва місцевого значення "Парк ім. Чекмана". Ділянка колеса огляду.</t>
  </si>
  <si>
    <t>площа реконструкції прв. Перемоги з улаштуванням виїзду на вул. Свободи, що необхідно та планується реконструювати</t>
  </si>
  <si>
    <t xml:space="preserve">витрати на реконструкцію 1 об'єкту </t>
  </si>
  <si>
    <t xml:space="preserve">відсоток передбачених коштів з початку реконструкції об'єкта - реконструкція прв. Перемоги з улаштуванням виїзду на вул. Свободи відповідно до проектно-кошторисної документації </t>
  </si>
  <si>
    <t>питома вага кількості  об'єктів, що заплановано реконструювати до кількості, що необхідно реконструювати</t>
  </si>
  <si>
    <t>середні витрати на 1 кв.м площі реконструкції прв. Перемоги з улаштуванням виїзду на вул. Свободи</t>
  </si>
  <si>
    <t>кв. м</t>
  </si>
  <si>
    <t>Пояснення: п.2 економія коштів, роботи виконані</t>
  </si>
  <si>
    <t>Пояснення: п.3 тендерні торги на виготовлення ПКД оголошувалися двічі та через відсутність учасників, тендерні торги не вібдулися</t>
  </si>
  <si>
    <t>Пояснення: п.1 економія коштів відповідно до актів виконаних робіт</t>
  </si>
  <si>
    <t xml:space="preserve">Пояснення: п.2 фактичні обсяги відповідно до акту виконаних робіт </t>
  </si>
  <si>
    <t xml:space="preserve">Пояснення: п.3 кошти не осоєні в зв'язку з тим, що тендерні торги не вібдулися через відсутність учасників </t>
  </si>
  <si>
    <t>Пояснення: п.1,2 середні витратии змінилися за рахунок економії коштів</t>
  </si>
  <si>
    <t>кількість об'єктів, які необхідно та планується реконструювати</t>
  </si>
  <si>
    <t xml:space="preserve">Пояснення: п.3 ПКД не виготовлено в зв'язку з тим, тендерні торги не вібдулися через відсутність учасників </t>
  </si>
  <si>
    <t>Аналіз стану виконання результативних показників: по завданню 1 роботи виконані, в показниках затрат виникла економія коштів; по завданню 2 недоосвоєння коштів по виготовленню ПКД на реконструкцію під`їздної дороги від вул Вінницьке шосе до вул Вінницьке шосе, 18 (індустріальний парк) в зв'язку з тим,  що не вібдулися тендерні торги, по інших об'єктах виникла економія коштів, роботи виконані</t>
  </si>
  <si>
    <t>Пояснення: п.4 виконано експертизу та коригування проекту, не проведені тендерні торги</t>
  </si>
  <si>
    <t>Виконання бюджетної програми становить 95,2 % до затверджених призначень в 2020 р.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</si>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</sst>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9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2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9" fillId="0" borderId="2" xfId="0" applyFont="1" applyFill="1" applyBorder="1"/>
    <xf numFmtId="0" fontId="2" fillId="0" borderId="2" xfId="2" applyNumberFormat="1" applyFont="1" applyFill="1" applyBorder="1" applyAlignment="1">
      <alignment vertical="center" wrapText="1"/>
    </xf>
    <xf numFmtId="3" fontId="2" fillId="0" borderId="2" xfId="2" applyNumberFormat="1" applyFont="1" applyFill="1" applyBorder="1" applyAlignment="1">
      <alignment vertical="center" wrapText="1"/>
    </xf>
    <xf numFmtId="0" fontId="10" fillId="0" borderId="0" xfId="0" applyFont="1"/>
    <xf numFmtId="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3" applyFont="1" applyBorder="1" applyAlignment="1">
      <alignment vertical="top"/>
    </xf>
    <xf numFmtId="0" fontId="8" fillId="0" borderId="1" xfId="3" applyFont="1" applyBorder="1" applyAlignme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3" fillId="0" borderId="0" xfId="0" applyFont="1"/>
    <xf numFmtId="0" fontId="2" fillId="0" borderId="0" xfId="3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4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9" fillId="0" borderId="4" xfId="0" applyFont="1" applyBorder="1"/>
    <xf numFmtId="0" fontId="9" fillId="0" borderId="3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0" applyFont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wrapText="1"/>
    </xf>
    <xf numFmtId="1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 wrapText="1"/>
    </xf>
    <xf numFmtId="3" fontId="13" fillId="0" borderId="2" xfId="0" applyNumberFormat="1" applyFont="1" applyBorder="1" applyAlignment="1">
      <alignment horizontal="center"/>
    </xf>
    <xf numFmtId="174" fontId="13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4" fontId="13" fillId="0" borderId="2" xfId="0" applyNumberFormat="1" applyFont="1" applyBorder="1" applyAlignment="1">
      <alignment wrapText="1"/>
    </xf>
    <xf numFmtId="0" fontId="12" fillId="0" borderId="2" xfId="0" applyFont="1" applyBorder="1"/>
    <xf numFmtId="174" fontId="9" fillId="0" borderId="0" xfId="0" applyNumberFormat="1" applyFont="1"/>
    <xf numFmtId="0" fontId="4" fillId="0" borderId="0" xfId="0" applyFont="1" applyBorder="1" applyAlignment="1">
      <alignment horizontal="center"/>
    </xf>
    <xf numFmtId="0" fontId="3" fillId="0" borderId="0" xfId="0" applyFont="1"/>
    <xf numFmtId="2" fontId="9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6" xfId="3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left" wrapText="1"/>
    </xf>
    <xf numFmtId="0" fontId="7" fillId="0" borderId="8" xfId="2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0" fillId="0" borderId="2" xfId="0" applyFill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3"/>
  <sheetViews>
    <sheetView tabSelected="1" view="pageBreakPreview" zoomScaleNormal="100" zoomScaleSheetLayoutView="100" workbookViewId="0">
      <selection activeCell="T42" sqref="T42"/>
    </sheetView>
  </sheetViews>
  <sheetFormatPr defaultRowHeight="15" x14ac:dyDescent="0.25"/>
  <cols>
    <col min="1" max="1" width="4.85546875" style="59" customWidth="1"/>
    <col min="2" max="2" width="10.42578125" style="5" customWidth="1"/>
    <col min="3" max="3" width="6.85546875" style="5" customWidth="1"/>
    <col min="4" max="4" width="12.42578125" style="5" customWidth="1"/>
    <col min="5" max="5" width="12.5703125" style="5" customWidth="1"/>
    <col min="6" max="6" width="9" style="5" hidden="1" customWidth="1"/>
    <col min="7" max="7" width="11.140625" style="5" customWidth="1"/>
    <col min="8" max="8" width="13.42578125" style="5" customWidth="1"/>
    <col min="9" max="9" width="14.140625" style="5" customWidth="1"/>
    <col min="10" max="10" width="12.7109375" style="5" customWidth="1"/>
    <col min="11" max="11" width="14.85546875" style="5" customWidth="1"/>
    <col min="12" max="12" width="12.7109375" style="5" customWidth="1"/>
    <col min="13" max="13" width="12.140625" style="5" customWidth="1"/>
    <col min="14" max="14" width="13.5703125" style="5" customWidth="1"/>
    <col min="15" max="15" width="13" style="5" customWidth="1"/>
    <col min="16" max="16" width="15" style="5" customWidth="1"/>
    <col min="17" max="18" width="14.140625" style="5" customWidth="1"/>
    <col min="19" max="19" width="9.7109375" style="5" customWidth="1"/>
    <col min="20" max="20" width="11.140625" style="5" customWidth="1"/>
    <col min="21" max="21" width="10.7109375" style="5" customWidth="1"/>
    <col min="22" max="16384" width="9.140625" style="5"/>
  </cols>
  <sheetData>
    <row r="1" spans="1:18" x14ac:dyDescent="0.25">
      <c r="O1" s="2" t="s">
        <v>7</v>
      </c>
    </row>
    <row r="2" spans="1:18" x14ac:dyDescent="0.25">
      <c r="O2" s="2" t="s">
        <v>4</v>
      </c>
    </row>
    <row r="3" spans="1:18" x14ac:dyDescent="0.25">
      <c r="O3" s="2" t="s">
        <v>5</v>
      </c>
    </row>
    <row r="4" spans="1:18" x14ac:dyDescent="0.25">
      <c r="O4" s="3" t="s">
        <v>6</v>
      </c>
    </row>
    <row r="5" spans="1:18" x14ac:dyDescent="0.25">
      <c r="O5" s="3" t="s">
        <v>42</v>
      </c>
    </row>
    <row r="8" spans="1:18" x14ac:dyDescent="0.25">
      <c r="K8" s="36" t="s">
        <v>43</v>
      </c>
      <c r="L8" s="25"/>
      <c r="O8" s="25"/>
      <c r="P8" s="25"/>
    </row>
    <row r="9" spans="1:18" ht="15.75" x14ac:dyDescent="0.25">
      <c r="I9" s="120" t="s">
        <v>44</v>
      </c>
      <c r="J9" s="120"/>
      <c r="K9" s="120"/>
      <c r="L9" s="120"/>
      <c r="M9" s="35"/>
      <c r="N9" s="35"/>
      <c r="O9" s="35"/>
      <c r="P9" s="35"/>
      <c r="Q9" s="35"/>
    </row>
    <row r="10" spans="1:18" ht="15.75" x14ac:dyDescent="0.25">
      <c r="I10" s="120" t="s">
        <v>90</v>
      </c>
      <c r="J10" s="120"/>
      <c r="K10" s="120"/>
      <c r="L10" s="120"/>
      <c r="M10" s="35"/>
      <c r="N10" s="35"/>
      <c r="O10" s="35"/>
      <c r="P10" s="35"/>
    </row>
    <row r="13" spans="1:18" ht="18.75" customHeight="1" x14ac:dyDescent="0.25">
      <c r="A13" s="59" t="s">
        <v>0</v>
      </c>
      <c r="B13" s="126">
        <v>1200000</v>
      </c>
      <c r="C13" s="126"/>
      <c r="E13" s="1"/>
      <c r="F13" s="1"/>
      <c r="G13" s="1" t="s">
        <v>1</v>
      </c>
      <c r="H13" s="1"/>
      <c r="I13" s="6"/>
      <c r="J13" s="6"/>
      <c r="K13" s="6"/>
      <c r="L13" s="6"/>
      <c r="M13" s="6"/>
      <c r="N13" s="6"/>
      <c r="Q13" s="154" t="s">
        <v>78</v>
      </c>
      <c r="R13" s="154"/>
    </row>
    <row r="14" spans="1:18" ht="69" customHeight="1" x14ac:dyDescent="0.25">
      <c r="B14" s="108" t="s">
        <v>72</v>
      </c>
      <c r="C14" s="108"/>
      <c r="E14" s="57"/>
      <c r="F14" s="57"/>
      <c r="G14" s="111" t="s">
        <v>76</v>
      </c>
      <c r="H14" s="111"/>
      <c r="I14" s="111"/>
      <c r="J14" s="111"/>
      <c r="K14" s="111"/>
      <c r="L14" s="111"/>
      <c r="M14" s="57"/>
      <c r="N14" s="57"/>
      <c r="Q14" s="110" t="s">
        <v>79</v>
      </c>
      <c r="R14" s="110"/>
    </row>
    <row r="15" spans="1:18" x14ac:dyDescent="0.25">
      <c r="B15" s="7"/>
      <c r="Q15" s="44"/>
      <c r="R15" s="44"/>
    </row>
    <row r="16" spans="1:18" ht="18" customHeight="1" x14ac:dyDescent="0.25">
      <c r="A16" s="59" t="s">
        <v>2</v>
      </c>
      <c r="B16" s="126">
        <v>1210000</v>
      </c>
      <c r="C16" s="126"/>
      <c r="E16" s="29"/>
      <c r="F16" s="29"/>
      <c r="G16" s="1" t="s">
        <v>1</v>
      </c>
      <c r="H16" s="29"/>
      <c r="I16" s="6"/>
      <c r="J16" s="6"/>
      <c r="K16" s="6"/>
      <c r="L16" s="6"/>
      <c r="M16" s="6"/>
      <c r="N16" s="6"/>
      <c r="Q16" s="154" t="s">
        <v>78</v>
      </c>
      <c r="R16" s="154"/>
    </row>
    <row r="17" spans="1:24" ht="66.75" customHeight="1" x14ac:dyDescent="0.25">
      <c r="B17" s="108" t="s">
        <v>72</v>
      </c>
      <c r="C17" s="108"/>
      <c r="E17" s="57"/>
      <c r="F17" s="57"/>
      <c r="G17" s="111" t="s">
        <v>87</v>
      </c>
      <c r="H17" s="111"/>
      <c r="I17" s="111"/>
      <c r="J17" s="111"/>
      <c r="K17" s="111"/>
      <c r="L17" s="111"/>
      <c r="M17" s="57"/>
      <c r="N17" s="57"/>
      <c r="Q17" s="110" t="s">
        <v>79</v>
      </c>
      <c r="R17" s="110"/>
    </row>
    <row r="18" spans="1:24" x14ac:dyDescent="0.25">
      <c r="B18" s="7"/>
      <c r="Q18" s="44"/>
      <c r="R18" s="44"/>
    </row>
    <row r="19" spans="1:24" ht="18.75" customHeight="1" x14ac:dyDescent="0.25">
      <c r="A19" s="59" t="s">
        <v>3</v>
      </c>
      <c r="B19" s="126">
        <v>1217310</v>
      </c>
      <c r="C19" s="126"/>
      <c r="E19" s="122" t="s">
        <v>74</v>
      </c>
      <c r="F19" s="122"/>
      <c r="G19" s="122"/>
      <c r="I19" s="123" t="s">
        <v>38</v>
      </c>
      <c r="J19" s="123"/>
      <c r="L19" s="122" t="s">
        <v>29</v>
      </c>
      <c r="M19" s="122"/>
      <c r="N19" s="122"/>
      <c r="O19" s="122"/>
      <c r="P19" s="122"/>
      <c r="Q19" s="125">
        <v>22201100000</v>
      </c>
      <c r="R19" s="125"/>
    </row>
    <row r="20" spans="1:24" ht="67.5" customHeight="1" x14ac:dyDescent="0.25">
      <c r="B20" s="108" t="s">
        <v>72</v>
      </c>
      <c r="C20" s="108"/>
      <c r="E20" s="153" t="s">
        <v>73</v>
      </c>
      <c r="F20" s="153"/>
      <c r="G20" s="153"/>
      <c r="I20" s="108" t="s">
        <v>75</v>
      </c>
      <c r="J20" s="108"/>
      <c r="L20" s="155" t="s">
        <v>77</v>
      </c>
      <c r="M20" s="155"/>
      <c r="N20" s="155"/>
      <c r="O20" s="155"/>
      <c r="P20" s="155"/>
      <c r="Q20" s="110" t="s">
        <v>80</v>
      </c>
      <c r="R20" s="110"/>
    </row>
    <row r="21" spans="1:24" ht="15.75" x14ac:dyDescent="0.25">
      <c r="B21" s="37"/>
      <c r="D21" s="28"/>
      <c r="E21" s="28"/>
      <c r="F21" s="28"/>
      <c r="G21" s="28"/>
      <c r="H21" s="28"/>
      <c r="J21" s="28"/>
      <c r="K21" s="28"/>
      <c r="L21" s="28"/>
      <c r="M21" s="28"/>
      <c r="N21" s="28"/>
      <c r="O21" s="28"/>
    </row>
    <row r="22" spans="1:24" ht="15.75" customHeight="1" x14ac:dyDescent="0.25">
      <c r="A22" s="60" t="s">
        <v>45</v>
      </c>
      <c r="B22" s="124" t="s">
        <v>46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44"/>
      <c r="T22" s="44"/>
      <c r="U22" s="39"/>
    </row>
    <row r="23" spans="1:24" ht="15.75" x14ac:dyDescent="0.25">
      <c r="A23" s="6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8"/>
      <c r="T23" s="48"/>
      <c r="U23" s="38"/>
      <c r="V23" s="9"/>
      <c r="W23" s="9"/>
      <c r="X23" s="9"/>
    </row>
    <row r="24" spans="1:24" ht="17.100000000000001" customHeight="1" x14ac:dyDescent="0.25">
      <c r="A24" s="45"/>
      <c r="B24" s="40" t="s">
        <v>16</v>
      </c>
      <c r="C24" s="121" t="s">
        <v>47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50"/>
      <c r="Q24" s="50"/>
      <c r="R24" s="50"/>
      <c r="S24" s="50"/>
      <c r="T24" s="50"/>
      <c r="U24" s="50"/>
      <c r="V24" s="50"/>
      <c r="W24" s="50"/>
      <c r="X24" s="9"/>
    </row>
    <row r="25" spans="1:24" ht="17.100000000000001" customHeight="1" x14ac:dyDescent="0.25">
      <c r="A25" s="45"/>
      <c r="B25" s="40">
        <v>1</v>
      </c>
      <c r="C25" s="106" t="s">
        <v>52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0"/>
      <c r="Q25" s="50"/>
      <c r="R25" s="50"/>
      <c r="S25" s="50"/>
      <c r="T25" s="50"/>
      <c r="U25" s="50"/>
      <c r="V25" s="50"/>
      <c r="W25" s="50"/>
      <c r="X25" s="9"/>
    </row>
    <row r="26" spans="1:24" ht="15.75" x14ac:dyDescent="0.25">
      <c r="A26" s="58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9"/>
      <c r="V26" s="9"/>
      <c r="W26" s="9"/>
      <c r="X26" s="9"/>
    </row>
    <row r="27" spans="1:24" ht="18" customHeight="1" x14ac:dyDescent="0.25">
      <c r="A27" s="60" t="s">
        <v>48</v>
      </c>
      <c r="B27" s="41" t="s">
        <v>49</v>
      </c>
      <c r="C27" s="41"/>
      <c r="D27" s="41"/>
      <c r="E27" s="44"/>
      <c r="F27" s="156" t="s">
        <v>53</v>
      </c>
      <c r="G27" s="156"/>
      <c r="H27" s="156"/>
      <c r="I27" s="156"/>
      <c r="J27" s="156"/>
      <c r="K27" s="156"/>
      <c r="L27" s="156"/>
      <c r="M27" s="156"/>
      <c r="N27" s="156"/>
      <c r="O27" s="48"/>
      <c r="P27" s="48"/>
      <c r="Q27" s="48"/>
      <c r="R27" s="48"/>
      <c r="S27" s="48"/>
      <c r="T27" s="48"/>
      <c r="U27" s="9"/>
      <c r="V27" s="9"/>
      <c r="W27" s="9"/>
      <c r="X27" s="9"/>
    </row>
    <row r="28" spans="1:24" ht="15.75" x14ac:dyDescent="0.25">
      <c r="A28" s="61"/>
      <c r="B28" s="44"/>
      <c r="C28" s="44"/>
      <c r="D28" s="44"/>
      <c r="E28" s="44"/>
      <c r="F28" s="42"/>
      <c r="G28" s="48"/>
      <c r="H28" s="48"/>
      <c r="I28" s="48"/>
      <c r="J28" s="48"/>
      <c r="K28" s="48"/>
      <c r="L28" s="48"/>
      <c r="M28" s="49"/>
      <c r="N28" s="48"/>
      <c r="O28" s="48"/>
      <c r="P28" s="48"/>
      <c r="Q28" s="48"/>
      <c r="R28" s="48"/>
      <c r="S28" s="48"/>
      <c r="T28" s="48"/>
      <c r="U28" s="9"/>
      <c r="V28" s="9"/>
      <c r="W28" s="9"/>
      <c r="X28" s="9"/>
    </row>
    <row r="29" spans="1:24" ht="18" customHeight="1" x14ac:dyDescent="0.25">
      <c r="A29" s="62" t="s">
        <v>14</v>
      </c>
      <c r="B29" s="4" t="s">
        <v>50</v>
      </c>
      <c r="C29" s="43"/>
      <c r="D29" s="4"/>
      <c r="E29" s="4"/>
      <c r="F29" s="4"/>
      <c r="G29" s="4"/>
      <c r="H29" s="4"/>
      <c r="I29" s="4"/>
      <c r="J29" s="4"/>
      <c r="K29" s="4"/>
      <c r="L29" s="4"/>
      <c r="M29" s="44"/>
      <c r="N29" s="44"/>
      <c r="O29" s="44"/>
      <c r="P29" s="44"/>
      <c r="Q29" s="44"/>
      <c r="R29" s="44"/>
      <c r="S29" s="48"/>
      <c r="T29" s="48"/>
      <c r="U29" s="9"/>
      <c r="V29" s="9"/>
      <c r="W29" s="9"/>
      <c r="X29" s="9"/>
    </row>
    <row r="30" spans="1:24" x14ac:dyDescent="0.25">
      <c r="A30" s="61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8"/>
      <c r="T30" s="48"/>
      <c r="U30" s="9"/>
      <c r="V30" s="9"/>
      <c r="W30" s="9"/>
      <c r="X30" s="9"/>
    </row>
    <row r="31" spans="1:24" ht="18" customHeight="1" x14ac:dyDescent="0.25">
      <c r="A31" s="45"/>
      <c r="B31" s="40" t="s">
        <v>16</v>
      </c>
      <c r="C31" s="121" t="s">
        <v>55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50"/>
      <c r="Q31" s="50"/>
      <c r="R31" s="50"/>
      <c r="S31" s="50"/>
      <c r="T31" s="50"/>
      <c r="U31" s="48"/>
      <c r="V31" s="9"/>
      <c r="W31" s="9"/>
      <c r="X31" s="9"/>
    </row>
    <row r="32" spans="1:24" ht="18" customHeight="1" x14ac:dyDescent="0.25">
      <c r="A32" s="45"/>
      <c r="B32" s="40">
        <v>1</v>
      </c>
      <c r="C32" s="106" t="s">
        <v>56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50"/>
      <c r="Q32" s="50"/>
      <c r="R32" s="50"/>
      <c r="S32" s="50"/>
      <c r="T32" s="50"/>
      <c r="U32" s="48"/>
      <c r="V32" s="9"/>
      <c r="W32" s="9"/>
      <c r="X32" s="9"/>
    </row>
    <row r="33" spans="1:24" ht="18" customHeight="1" x14ac:dyDescent="0.25">
      <c r="A33" s="61"/>
      <c r="B33" s="40">
        <v>2</v>
      </c>
      <c r="C33" s="106" t="s">
        <v>57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50"/>
      <c r="Q33" s="50"/>
      <c r="R33" s="50"/>
      <c r="S33" s="50"/>
      <c r="T33" s="50"/>
      <c r="U33" s="50"/>
      <c r="V33" s="50"/>
      <c r="W33" s="50"/>
      <c r="X33" s="9"/>
    </row>
    <row r="34" spans="1:24" x14ac:dyDescent="0.25">
      <c r="S34" s="9"/>
      <c r="T34" s="9"/>
      <c r="U34" s="9"/>
      <c r="V34" s="31"/>
      <c r="W34" s="9"/>
      <c r="X34" s="9"/>
    </row>
    <row r="35" spans="1:24" ht="15.75" x14ac:dyDescent="0.25">
      <c r="A35" s="59" t="s">
        <v>17</v>
      </c>
      <c r="B35" s="46" t="s">
        <v>51</v>
      </c>
      <c r="S35" s="9"/>
      <c r="T35" s="9"/>
      <c r="U35" s="9"/>
      <c r="V35" s="31"/>
      <c r="W35" s="9"/>
      <c r="X35" s="9"/>
    </row>
    <row r="36" spans="1:24" ht="15.75" x14ac:dyDescent="0.25">
      <c r="B36" s="37"/>
      <c r="D36" s="28"/>
      <c r="E36" s="28"/>
      <c r="F36" s="28"/>
      <c r="G36" s="28"/>
      <c r="H36" s="28"/>
      <c r="J36" s="28"/>
      <c r="K36" s="28"/>
      <c r="L36" s="28"/>
      <c r="M36" s="28"/>
      <c r="N36" s="28"/>
      <c r="O36" s="28"/>
      <c r="S36" s="9"/>
      <c r="T36" s="9"/>
      <c r="U36" s="9"/>
      <c r="V36" s="9"/>
      <c r="W36" s="9"/>
      <c r="X36" s="9"/>
    </row>
    <row r="37" spans="1:24" ht="15.75" x14ac:dyDescent="0.25">
      <c r="B37" s="4"/>
      <c r="R37" s="5" t="s">
        <v>58</v>
      </c>
    </row>
    <row r="38" spans="1:24" ht="36" customHeight="1" x14ac:dyDescent="0.25">
      <c r="A38" s="140" t="s">
        <v>16</v>
      </c>
      <c r="B38" s="145" t="s">
        <v>13</v>
      </c>
      <c r="C38" s="146"/>
      <c r="D38" s="146"/>
      <c r="E38" s="146"/>
      <c r="F38" s="146"/>
      <c r="G38" s="146"/>
      <c r="H38" s="146"/>
      <c r="I38" s="147"/>
      <c r="J38" s="130" t="s">
        <v>11</v>
      </c>
      <c r="K38" s="130"/>
      <c r="L38" s="130"/>
      <c r="M38" s="130" t="s">
        <v>60</v>
      </c>
      <c r="N38" s="130"/>
      <c r="O38" s="130"/>
      <c r="P38" s="130" t="s">
        <v>12</v>
      </c>
      <c r="Q38" s="130"/>
      <c r="R38" s="130"/>
      <c r="S38" s="9"/>
    </row>
    <row r="39" spans="1:24" ht="33" customHeight="1" x14ac:dyDescent="0.25">
      <c r="A39" s="141"/>
      <c r="B39" s="148"/>
      <c r="C39" s="149"/>
      <c r="D39" s="149"/>
      <c r="E39" s="149"/>
      <c r="F39" s="149"/>
      <c r="G39" s="149"/>
      <c r="H39" s="149"/>
      <c r="I39" s="150"/>
      <c r="J39" s="8" t="s">
        <v>8</v>
      </c>
      <c r="K39" s="8" t="s">
        <v>9</v>
      </c>
      <c r="L39" s="8" t="s">
        <v>10</v>
      </c>
      <c r="M39" s="8" t="s">
        <v>8</v>
      </c>
      <c r="N39" s="16" t="s">
        <v>9</v>
      </c>
      <c r="O39" s="8" t="s">
        <v>10</v>
      </c>
      <c r="P39" s="10" t="s">
        <v>8</v>
      </c>
      <c r="Q39" s="8" t="s">
        <v>9</v>
      </c>
      <c r="R39" s="8" t="s">
        <v>10</v>
      </c>
      <c r="S39" s="9"/>
    </row>
    <row r="40" spans="1:24" ht="15.75" customHeight="1" x14ac:dyDescent="0.25">
      <c r="A40" s="32">
        <v>1</v>
      </c>
      <c r="B40" s="130">
        <v>2</v>
      </c>
      <c r="C40" s="130"/>
      <c r="D40" s="130"/>
      <c r="E40" s="130"/>
      <c r="F40" s="130"/>
      <c r="G40" s="130"/>
      <c r="H40" s="130"/>
      <c r="I40" s="130"/>
      <c r="J40" s="8">
        <v>3</v>
      </c>
      <c r="K40" s="8">
        <v>4</v>
      </c>
      <c r="L40" s="8">
        <v>5</v>
      </c>
      <c r="M40" s="8">
        <v>6</v>
      </c>
      <c r="N40" s="16">
        <v>7</v>
      </c>
      <c r="O40" s="16">
        <v>8</v>
      </c>
      <c r="P40" s="8">
        <v>9</v>
      </c>
      <c r="Q40" s="8">
        <v>10</v>
      </c>
      <c r="R40" s="8">
        <v>11</v>
      </c>
      <c r="S40" s="11"/>
    </row>
    <row r="41" spans="1:24" ht="18" customHeight="1" x14ac:dyDescent="0.25">
      <c r="A41" s="32">
        <v>1</v>
      </c>
      <c r="B41" s="131" t="s">
        <v>40</v>
      </c>
      <c r="C41" s="132"/>
      <c r="D41" s="132"/>
      <c r="E41" s="132"/>
      <c r="F41" s="132"/>
      <c r="G41" s="132"/>
      <c r="H41" s="132"/>
      <c r="I41" s="133"/>
      <c r="J41" s="17"/>
      <c r="K41" s="17">
        <f>K62</f>
        <v>2253415</v>
      </c>
      <c r="L41" s="17">
        <f>K41</f>
        <v>2253415</v>
      </c>
      <c r="M41" s="17"/>
      <c r="N41" s="17">
        <f>N62</f>
        <v>2217003.27</v>
      </c>
      <c r="O41" s="17">
        <f>N41</f>
        <v>2217003.27</v>
      </c>
      <c r="P41" s="17"/>
      <c r="Q41" s="17">
        <f>N41-K41</f>
        <v>-36411.729999999981</v>
      </c>
      <c r="R41" s="17">
        <f t="shared" ref="Q41:R43" si="0">O41-L41</f>
        <v>-36411.729999999981</v>
      </c>
      <c r="S41" s="9"/>
    </row>
    <row r="42" spans="1:24" s="25" customFormat="1" ht="18" customHeight="1" x14ac:dyDescent="0.2">
      <c r="A42" s="32">
        <v>2</v>
      </c>
      <c r="B42" s="131" t="s">
        <v>41</v>
      </c>
      <c r="C42" s="132"/>
      <c r="D42" s="132"/>
      <c r="E42" s="132"/>
      <c r="F42" s="132"/>
      <c r="G42" s="132"/>
      <c r="H42" s="132"/>
      <c r="I42" s="133"/>
      <c r="J42" s="26"/>
      <c r="K42" s="17">
        <f>K78</f>
        <v>5918975</v>
      </c>
      <c r="L42" s="17">
        <f>K42</f>
        <v>5918975</v>
      </c>
      <c r="M42" s="17"/>
      <c r="N42" s="17">
        <f>N78</f>
        <v>5560165.96</v>
      </c>
      <c r="O42" s="17">
        <f>N42</f>
        <v>5560165.96</v>
      </c>
      <c r="P42" s="17"/>
      <c r="Q42" s="17">
        <f t="shared" si="0"/>
        <v>-358809.04000000004</v>
      </c>
      <c r="R42" s="17">
        <f t="shared" si="0"/>
        <v>-358809.04000000004</v>
      </c>
      <c r="S42" s="27"/>
    </row>
    <row r="43" spans="1:24" ht="18" customHeight="1" x14ac:dyDescent="0.25">
      <c r="A43" s="32"/>
      <c r="B43" s="142" t="s">
        <v>15</v>
      </c>
      <c r="C43" s="143"/>
      <c r="D43" s="143"/>
      <c r="E43" s="143"/>
      <c r="F43" s="143"/>
      <c r="G43" s="143"/>
      <c r="H43" s="143"/>
      <c r="I43" s="144"/>
      <c r="J43" s="30"/>
      <c r="K43" s="17">
        <f>SUM(K41:K42)</f>
        <v>8172390</v>
      </c>
      <c r="L43" s="17">
        <f>K43</f>
        <v>8172390</v>
      </c>
      <c r="M43" s="17"/>
      <c r="N43" s="17">
        <f>SUM(N41:N42)</f>
        <v>7777169.2300000004</v>
      </c>
      <c r="O43" s="17">
        <f>N43</f>
        <v>7777169.2300000004</v>
      </c>
      <c r="P43" s="17"/>
      <c r="Q43" s="17">
        <f t="shared" si="0"/>
        <v>-395220.76999999955</v>
      </c>
      <c r="R43" s="17">
        <f t="shared" si="0"/>
        <v>-395220.76999999955</v>
      </c>
      <c r="T43" s="92"/>
    </row>
    <row r="44" spans="1:24" ht="21" customHeight="1" x14ac:dyDescent="0.25">
      <c r="A44" s="32"/>
      <c r="B44" s="151" t="s">
        <v>86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1:24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24" ht="17.25" customHeight="1" x14ac:dyDescent="0.25">
      <c r="A46" s="59" t="s">
        <v>54</v>
      </c>
      <c r="B46" s="4" t="s">
        <v>59</v>
      </c>
    </row>
    <row r="47" spans="1:24" ht="15.75" x14ac:dyDescent="0.25">
      <c r="B47" s="4"/>
      <c r="O47" s="5" t="s">
        <v>58</v>
      </c>
    </row>
    <row r="48" spans="1:24" ht="30.75" customHeight="1" x14ac:dyDescent="0.25">
      <c r="A48" s="140" t="s">
        <v>16</v>
      </c>
      <c r="B48" s="145" t="s">
        <v>18</v>
      </c>
      <c r="C48" s="146"/>
      <c r="D48" s="146"/>
      <c r="E48" s="146"/>
      <c r="F48" s="147"/>
      <c r="G48" s="130" t="s">
        <v>11</v>
      </c>
      <c r="H48" s="130"/>
      <c r="I48" s="130"/>
      <c r="J48" s="130" t="s">
        <v>60</v>
      </c>
      <c r="K48" s="130"/>
      <c r="L48" s="130"/>
      <c r="M48" s="130" t="s">
        <v>12</v>
      </c>
      <c r="N48" s="130"/>
      <c r="O48" s="130"/>
    </row>
    <row r="49" spans="1:24" ht="33" customHeight="1" x14ac:dyDescent="0.25">
      <c r="A49" s="141"/>
      <c r="B49" s="148"/>
      <c r="C49" s="149"/>
      <c r="D49" s="149"/>
      <c r="E49" s="149"/>
      <c r="F49" s="150"/>
      <c r="G49" s="8" t="s">
        <v>8</v>
      </c>
      <c r="H49" s="8" t="s">
        <v>9</v>
      </c>
      <c r="I49" s="8" t="s">
        <v>10</v>
      </c>
      <c r="J49" s="8" t="s">
        <v>8</v>
      </c>
      <c r="K49" s="16" t="s">
        <v>9</v>
      </c>
      <c r="L49" s="8" t="s">
        <v>10</v>
      </c>
      <c r="M49" s="8" t="s">
        <v>8</v>
      </c>
      <c r="N49" s="8" t="s">
        <v>9</v>
      </c>
      <c r="O49" s="8" t="s">
        <v>10</v>
      </c>
    </row>
    <row r="50" spans="1:24" ht="18" customHeight="1" x14ac:dyDescent="0.25">
      <c r="A50" s="32">
        <v>1</v>
      </c>
      <c r="B50" s="135">
        <v>2</v>
      </c>
      <c r="C50" s="136"/>
      <c r="D50" s="136"/>
      <c r="E50" s="136"/>
      <c r="F50" s="137"/>
      <c r="G50" s="8">
        <v>3</v>
      </c>
      <c r="H50" s="8">
        <v>4</v>
      </c>
      <c r="I50" s="8">
        <v>5</v>
      </c>
      <c r="J50" s="8">
        <v>6</v>
      </c>
      <c r="K50" s="16">
        <v>7</v>
      </c>
      <c r="L50" s="16">
        <v>8</v>
      </c>
      <c r="M50" s="8">
        <v>9</v>
      </c>
      <c r="N50" s="8">
        <v>10</v>
      </c>
      <c r="O50" s="8">
        <v>11</v>
      </c>
    </row>
    <row r="51" spans="1:24" ht="64.5" customHeight="1" x14ac:dyDescent="0.25">
      <c r="A51" s="32"/>
      <c r="B51" s="127" t="s">
        <v>28</v>
      </c>
      <c r="C51" s="128"/>
      <c r="D51" s="128"/>
      <c r="E51" s="128"/>
      <c r="F51" s="129"/>
      <c r="G51" s="84"/>
      <c r="H51" s="90">
        <f>K43</f>
        <v>8172390</v>
      </c>
      <c r="I51" s="90">
        <f>H51</f>
        <v>8172390</v>
      </c>
      <c r="J51" s="90"/>
      <c r="K51" s="90">
        <f>N43</f>
        <v>7777169.2300000004</v>
      </c>
      <c r="L51" s="90">
        <f>K51</f>
        <v>7777169.2300000004</v>
      </c>
      <c r="M51" s="90"/>
      <c r="N51" s="90">
        <f>K51-H51</f>
        <v>-395220.76999999955</v>
      </c>
      <c r="O51" s="90">
        <f>L51-I51</f>
        <v>-395220.76999999955</v>
      </c>
    </row>
    <row r="52" spans="1:24" s="25" customFormat="1" ht="21.75" customHeight="1" x14ac:dyDescent="0.25">
      <c r="A52" s="63"/>
      <c r="B52" s="113" t="s">
        <v>15</v>
      </c>
      <c r="C52" s="114"/>
      <c r="D52" s="114"/>
      <c r="E52" s="114"/>
      <c r="F52" s="115"/>
      <c r="G52" s="91"/>
      <c r="H52" s="90">
        <f>SUM(H51:H51)</f>
        <v>8172390</v>
      </c>
      <c r="I52" s="90">
        <f>SUM(I51:I51)</f>
        <v>8172390</v>
      </c>
      <c r="J52" s="90"/>
      <c r="K52" s="90">
        <f>SUM(K51:K51)</f>
        <v>7777169.2300000004</v>
      </c>
      <c r="L52" s="90">
        <f>SUM(L51:L51)</f>
        <v>7777169.2300000004</v>
      </c>
      <c r="M52" s="90"/>
      <c r="N52" s="90">
        <f>K52-H52</f>
        <v>-395220.76999999955</v>
      </c>
      <c r="O52" s="90">
        <f>L52-I52</f>
        <v>-395220.76999999955</v>
      </c>
    </row>
    <row r="53" spans="1:24" s="25" customFormat="1" ht="21.75" customHeight="1" x14ac:dyDescent="0.25">
      <c r="A53" s="63"/>
      <c r="B53" s="99" t="s">
        <v>86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</row>
    <row r="55" spans="1:24" ht="18" customHeight="1" x14ac:dyDescent="0.25">
      <c r="A55" s="59" t="s">
        <v>62</v>
      </c>
      <c r="B55" s="51" t="s">
        <v>61</v>
      </c>
    </row>
    <row r="56" spans="1:24" ht="15.75" x14ac:dyDescent="0.25">
      <c r="B56" s="4"/>
    </row>
    <row r="57" spans="1:24" ht="50.25" customHeight="1" x14ac:dyDescent="0.25">
      <c r="A57" s="130" t="s">
        <v>16</v>
      </c>
      <c r="B57" s="145" t="s">
        <v>21</v>
      </c>
      <c r="C57" s="146"/>
      <c r="D57" s="146"/>
      <c r="E57" s="146"/>
      <c r="F57" s="146"/>
      <c r="G57" s="147"/>
      <c r="H57" s="130" t="s">
        <v>19</v>
      </c>
      <c r="I57" s="140" t="s">
        <v>20</v>
      </c>
      <c r="J57" s="130" t="s">
        <v>11</v>
      </c>
      <c r="K57" s="130"/>
      <c r="L57" s="130"/>
      <c r="M57" s="135" t="s">
        <v>71</v>
      </c>
      <c r="N57" s="136"/>
      <c r="O57" s="137"/>
      <c r="P57" s="130" t="s">
        <v>12</v>
      </c>
      <c r="Q57" s="130"/>
      <c r="R57" s="130"/>
    </row>
    <row r="58" spans="1:24" ht="36" customHeight="1" x14ac:dyDescent="0.25">
      <c r="A58" s="130"/>
      <c r="B58" s="148"/>
      <c r="C58" s="149"/>
      <c r="D58" s="149"/>
      <c r="E58" s="149"/>
      <c r="F58" s="149"/>
      <c r="G58" s="150"/>
      <c r="H58" s="130"/>
      <c r="I58" s="141"/>
      <c r="J58" s="8" t="s">
        <v>8</v>
      </c>
      <c r="K58" s="8" t="s">
        <v>9</v>
      </c>
      <c r="L58" s="8" t="s">
        <v>10</v>
      </c>
      <c r="M58" s="8" t="s">
        <v>8</v>
      </c>
      <c r="N58" s="8" t="s">
        <v>9</v>
      </c>
      <c r="O58" s="8" t="s">
        <v>10</v>
      </c>
      <c r="P58" s="8" t="s">
        <v>8</v>
      </c>
      <c r="Q58" s="8" t="s">
        <v>9</v>
      </c>
      <c r="R58" s="8" t="s">
        <v>10</v>
      </c>
    </row>
    <row r="59" spans="1:24" ht="18" customHeight="1" x14ac:dyDescent="0.25">
      <c r="A59" s="8">
        <v>1</v>
      </c>
      <c r="B59" s="135">
        <v>2</v>
      </c>
      <c r="C59" s="136"/>
      <c r="D59" s="136"/>
      <c r="E59" s="136"/>
      <c r="F59" s="136"/>
      <c r="G59" s="137"/>
      <c r="H59" s="8">
        <v>3</v>
      </c>
      <c r="I59" s="56">
        <v>4</v>
      </c>
      <c r="J59" s="8">
        <v>5</v>
      </c>
      <c r="K59" s="8">
        <v>6</v>
      </c>
      <c r="L59" s="8">
        <v>7</v>
      </c>
      <c r="M59" s="8">
        <v>8</v>
      </c>
      <c r="N59" s="8">
        <v>9</v>
      </c>
      <c r="O59" s="8">
        <v>10</v>
      </c>
      <c r="P59" s="8">
        <v>11</v>
      </c>
      <c r="Q59" s="8">
        <v>12</v>
      </c>
      <c r="R59" s="8">
        <v>13</v>
      </c>
    </row>
    <row r="60" spans="1:24" ht="23.25" customHeight="1" x14ac:dyDescent="0.25">
      <c r="A60" s="32"/>
      <c r="B60" s="138" t="s">
        <v>30</v>
      </c>
      <c r="C60" s="139"/>
      <c r="D60" s="139"/>
      <c r="E60" s="139"/>
      <c r="F60" s="139"/>
      <c r="G60" s="152"/>
      <c r="H60" s="19"/>
      <c r="I60" s="19"/>
      <c r="J60" s="18"/>
      <c r="K60" s="18"/>
      <c r="L60" s="18"/>
      <c r="M60" s="18"/>
      <c r="N60" s="18"/>
      <c r="O60" s="18"/>
      <c r="P60" s="18"/>
      <c r="Q60" s="18"/>
      <c r="R60" s="18"/>
    </row>
    <row r="61" spans="1:24" ht="21" customHeight="1" x14ac:dyDescent="0.25">
      <c r="A61" s="32"/>
      <c r="B61" s="109" t="s">
        <v>81</v>
      </c>
      <c r="C61" s="109"/>
      <c r="D61" s="109"/>
      <c r="E61" s="109"/>
      <c r="F61" s="109"/>
      <c r="G61" s="109"/>
      <c r="H61" s="21"/>
      <c r="I61" s="21"/>
      <c r="J61" s="18"/>
      <c r="K61" s="18"/>
      <c r="L61" s="18"/>
      <c r="M61" s="18"/>
      <c r="N61" s="18"/>
      <c r="O61" s="18"/>
      <c r="P61" s="18"/>
      <c r="Q61" s="18"/>
      <c r="R61" s="18"/>
    </row>
    <row r="62" spans="1:24" ht="36" customHeight="1" x14ac:dyDescent="0.25">
      <c r="A62" s="32"/>
      <c r="B62" s="116" t="s">
        <v>23</v>
      </c>
      <c r="C62" s="116"/>
      <c r="D62" s="116"/>
      <c r="E62" s="116"/>
      <c r="F62" s="116"/>
      <c r="G62" s="116"/>
      <c r="H62" s="33" t="s">
        <v>39</v>
      </c>
      <c r="I62" s="33" t="s">
        <v>26</v>
      </c>
      <c r="J62" s="18"/>
      <c r="K62" s="86">
        <f>SUM(K63:K64)</f>
        <v>2253415</v>
      </c>
      <c r="L62" s="86">
        <f>K62</f>
        <v>2253415</v>
      </c>
      <c r="M62" s="86"/>
      <c r="N62" s="86">
        <f>SUM(N63:N64)</f>
        <v>2217003.27</v>
      </c>
      <c r="O62" s="86">
        <f>N62</f>
        <v>2217003.27</v>
      </c>
      <c r="P62" s="86"/>
      <c r="Q62" s="86">
        <f>N62-K62</f>
        <v>-36411.729999999981</v>
      </c>
      <c r="R62" s="86">
        <f>Q62</f>
        <v>-36411.729999999981</v>
      </c>
      <c r="U62" s="9"/>
      <c r="V62" s="9"/>
      <c r="W62" s="9"/>
      <c r="X62" s="9"/>
    </row>
    <row r="63" spans="1:24" ht="32.25" customHeight="1" x14ac:dyDescent="0.25">
      <c r="A63" s="32">
        <v>1</v>
      </c>
      <c r="B63" s="105" t="s">
        <v>31</v>
      </c>
      <c r="C63" s="105"/>
      <c r="D63" s="105"/>
      <c r="E63" s="105"/>
      <c r="F63" s="105"/>
      <c r="G63" s="105"/>
      <c r="H63" s="33" t="s">
        <v>39</v>
      </c>
      <c r="I63" s="33" t="s">
        <v>26</v>
      </c>
      <c r="J63" s="18"/>
      <c r="K63" s="87">
        <f>4000000-2000000</f>
        <v>2000000</v>
      </c>
      <c r="L63" s="86">
        <f>K63</f>
        <v>2000000</v>
      </c>
      <c r="M63" s="88"/>
      <c r="N63" s="86">
        <v>1963668.27</v>
      </c>
      <c r="O63" s="86">
        <f>N63</f>
        <v>1963668.27</v>
      </c>
      <c r="P63" s="86"/>
      <c r="Q63" s="86">
        <f>N63-K63</f>
        <v>-36331.729999999981</v>
      </c>
      <c r="R63" s="86">
        <f>Q63</f>
        <v>-36331.729999999981</v>
      </c>
      <c r="U63" s="52"/>
      <c r="V63" s="52"/>
      <c r="W63" s="52"/>
      <c r="X63" s="9"/>
    </row>
    <row r="64" spans="1:24" ht="37.5" customHeight="1" x14ac:dyDescent="0.25">
      <c r="A64" s="32">
        <v>3</v>
      </c>
      <c r="B64" s="116" t="s">
        <v>63</v>
      </c>
      <c r="C64" s="116"/>
      <c r="D64" s="116"/>
      <c r="E64" s="116"/>
      <c r="F64" s="116"/>
      <c r="G64" s="116"/>
      <c r="H64" s="33" t="s">
        <v>39</v>
      </c>
      <c r="I64" s="33" t="s">
        <v>26</v>
      </c>
      <c r="J64" s="18"/>
      <c r="K64" s="87">
        <f>211415+42000</f>
        <v>253415</v>
      </c>
      <c r="L64" s="86">
        <f>K64</f>
        <v>253415</v>
      </c>
      <c r="M64" s="89"/>
      <c r="N64" s="86">
        <v>253335</v>
      </c>
      <c r="O64" s="86">
        <f>N64</f>
        <v>253335</v>
      </c>
      <c r="P64" s="86"/>
      <c r="Q64" s="86">
        <f>N64-K64</f>
        <v>-80</v>
      </c>
      <c r="R64" s="86">
        <f>Q64</f>
        <v>-80</v>
      </c>
      <c r="U64" s="52"/>
      <c r="V64" s="52"/>
      <c r="W64" s="52"/>
      <c r="X64" s="9"/>
    </row>
    <row r="65" spans="1:24" ht="20.25" customHeight="1" x14ac:dyDescent="0.25">
      <c r="A65" s="32"/>
      <c r="B65" s="96" t="s">
        <v>88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8"/>
      <c r="U65" s="9"/>
      <c r="V65" s="9"/>
      <c r="W65" s="9"/>
      <c r="X65" s="9"/>
    </row>
    <row r="66" spans="1:24" ht="21.75" customHeight="1" x14ac:dyDescent="0.25">
      <c r="A66" s="32"/>
      <c r="B66" s="109" t="s">
        <v>82</v>
      </c>
      <c r="C66" s="109"/>
      <c r="D66" s="109"/>
      <c r="E66" s="109"/>
      <c r="F66" s="109"/>
      <c r="G66" s="109"/>
      <c r="H66" s="20"/>
      <c r="I66" s="20"/>
      <c r="J66" s="23"/>
      <c r="K66" s="22"/>
      <c r="L66" s="18"/>
      <c r="M66" s="18"/>
      <c r="N66" s="18"/>
      <c r="O66" s="18"/>
      <c r="P66" s="18"/>
      <c r="Q66" s="18"/>
      <c r="R66" s="18"/>
    </row>
    <row r="67" spans="1:24" ht="34.5" customHeight="1" x14ac:dyDescent="0.25">
      <c r="A67" s="32">
        <v>1</v>
      </c>
      <c r="B67" s="105" t="s">
        <v>64</v>
      </c>
      <c r="C67" s="105"/>
      <c r="D67" s="105"/>
      <c r="E67" s="105"/>
      <c r="F67" s="105"/>
      <c r="G67" s="105"/>
      <c r="H67" s="33" t="s">
        <v>24</v>
      </c>
      <c r="I67" s="33" t="s">
        <v>34</v>
      </c>
      <c r="J67" s="23"/>
      <c r="K67" s="82">
        <v>1</v>
      </c>
      <c r="L67" s="83">
        <f>K67</f>
        <v>1</v>
      </c>
      <c r="M67" s="83"/>
      <c r="N67" s="83">
        <v>1</v>
      </c>
      <c r="O67" s="83">
        <f>N67</f>
        <v>1</v>
      </c>
      <c r="P67" s="83"/>
      <c r="Q67" s="83">
        <f>N67-K67</f>
        <v>0</v>
      </c>
      <c r="R67" s="83">
        <f>Q67</f>
        <v>0</v>
      </c>
    </row>
    <row r="68" spans="1:24" ht="35.25" customHeight="1" x14ac:dyDescent="0.25">
      <c r="A68" s="32">
        <v>2</v>
      </c>
      <c r="B68" s="105" t="s">
        <v>91</v>
      </c>
      <c r="C68" s="105"/>
      <c r="D68" s="105"/>
      <c r="E68" s="105"/>
      <c r="F68" s="105"/>
      <c r="G68" s="105"/>
      <c r="H68" s="33" t="s">
        <v>33</v>
      </c>
      <c r="I68" s="33" t="s">
        <v>34</v>
      </c>
      <c r="J68" s="24"/>
      <c r="K68" s="82">
        <v>1</v>
      </c>
      <c r="L68" s="83">
        <f>K68</f>
        <v>1</v>
      </c>
      <c r="M68" s="83"/>
      <c r="N68" s="83">
        <v>1</v>
      </c>
      <c r="O68" s="83">
        <f t="shared" ref="O68:O106" si="1">N68</f>
        <v>1</v>
      </c>
      <c r="P68" s="83"/>
      <c r="Q68" s="83">
        <f>N68-K68</f>
        <v>0</v>
      </c>
      <c r="R68" s="83">
        <f>Q68</f>
        <v>0</v>
      </c>
    </row>
    <row r="69" spans="1:24" ht="18.75" customHeight="1" x14ac:dyDescent="0.25">
      <c r="A69" s="32"/>
      <c r="B69" s="109" t="s">
        <v>83</v>
      </c>
      <c r="C69" s="109"/>
      <c r="D69" s="109"/>
      <c r="E69" s="109"/>
      <c r="F69" s="109"/>
      <c r="G69" s="109"/>
      <c r="H69" s="20"/>
      <c r="I69" s="20"/>
      <c r="J69" s="18"/>
      <c r="K69" s="84"/>
      <c r="L69" s="84"/>
      <c r="M69" s="84"/>
      <c r="N69" s="84"/>
      <c r="O69" s="84"/>
      <c r="P69" s="84"/>
      <c r="Q69" s="84"/>
      <c r="R69" s="84"/>
    </row>
    <row r="70" spans="1:24" ht="36" customHeight="1" x14ac:dyDescent="0.25">
      <c r="A70" s="32">
        <v>1</v>
      </c>
      <c r="B70" s="106" t="s">
        <v>92</v>
      </c>
      <c r="C70" s="106"/>
      <c r="D70" s="106"/>
      <c r="E70" s="106"/>
      <c r="F70" s="106"/>
      <c r="G70" s="106"/>
      <c r="H70" s="33" t="s">
        <v>39</v>
      </c>
      <c r="I70" s="33" t="s">
        <v>27</v>
      </c>
      <c r="J70" s="18"/>
      <c r="K70" s="85">
        <f>K63/K67</f>
        <v>2000000</v>
      </c>
      <c r="L70" s="85">
        <f>K70</f>
        <v>2000000</v>
      </c>
      <c r="M70" s="85"/>
      <c r="N70" s="85">
        <f>N63/N67</f>
        <v>1963668.27</v>
      </c>
      <c r="O70" s="85">
        <f t="shared" si="1"/>
        <v>1963668.27</v>
      </c>
      <c r="P70" s="85"/>
      <c r="Q70" s="85">
        <f>N70-K70</f>
        <v>-36331.729999999981</v>
      </c>
      <c r="R70" s="85">
        <f>Q70</f>
        <v>-36331.729999999981</v>
      </c>
      <c r="T70" s="95"/>
      <c r="U70" s="92"/>
    </row>
    <row r="71" spans="1:24" ht="34.5" customHeight="1" x14ac:dyDescent="0.25">
      <c r="A71" s="32">
        <v>2</v>
      </c>
      <c r="B71" s="107" t="s">
        <v>93</v>
      </c>
      <c r="C71" s="107"/>
      <c r="D71" s="107"/>
      <c r="E71" s="107"/>
      <c r="F71" s="107"/>
      <c r="G71" s="107"/>
      <c r="H71" s="33" t="s">
        <v>39</v>
      </c>
      <c r="I71" s="33" t="s">
        <v>27</v>
      </c>
      <c r="J71" s="18"/>
      <c r="K71" s="85">
        <f>K64</f>
        <v>253415</v>
      </c>
      <c r="L71" s="85">
        <f>K71</f>
        <v>253415</v>
      </c>
      <c r="M71" s="85"/>
      <c r="N71" s="85">
        <f>N64</f>
        <v>253335</v>
      </c>
      <c r="O71" s="85">
        <f t="shared" si="1"/>
        <v>253335</v>
      </c>
      <c r="P71" s="85"/>
      <c r="Q71" s="85">
        <f>N71-K71</f>
        <v>-80</v>
      </c>
      <c r="R71" s="85">
        <f>Q71</f>
        <v>-80</v>
      </c>
      <c r="T71" s="95"/>
      <c r="V71" s="95"/>
    </row>
    <row r="72" spans="1:24" ht="22.5" customHeight="1" x14ac:dyDescent="0.25">
      <c r="A72" s="32"/>
      <c r="B72" s="127" t="s">
        <v>89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9"/>
      <c r="T72" s="95"/>
      <c r="V72" s="9"/>
      <c r="W72" s="9"/>
    </row>
    <row r="73" spans="1:24" ht="18.75" customHeight="1" x14ac:dyDescent="0.25">
      <c r="A73" s="32"/>
      <c r="B73" s="109" t="s">
        <v>84</v>
      </c>
      <c r="C73" s="109"/>
      <c r="D73" s="109"/>
      <c r="E73" s="109"/>
      <c r="F73" s="109"/>
      <c r="G73" s="109"/>
      <c r="H73" s="20"/>
      <c r="I73" s="20"/>
      <c r="J73" s="18"/>
      <c r="K73" s="18"/>
      <c r="L73" s="18"/>
      <c r="M73" s="18"/>
      <c r="N73" s="18"/>
      <c r="O73" s="18"/>
      <c r="P73" s="18"/>
      <c r="Q73" s="18"/>
      <c r="R73" s="18"/>
      <c r="T73" s="95"/>
      <c r="U73" s="53"/>
      <c r="V73" s="53"/>
      <c r="W73" s="53"/>
      <c r="X73" s="9"/>
    </row>
    <row r="74" spans="1:24" ht="66.75" customHeight="1" x14ac:dyDescent="0.25">
      <c r="A74" s="32">
        <v>1</v>
      </c>
      <c r="B74" s="104" t="s">
        <v>94</v>
      </c>
      <c r="C74" s="104"/>
      <c r="D74" s="104"/>
      <c r="E74" s="104"/>
      <c r="F74" s="104"/>
      <c r="G74" s="104"/>
      <c r="H74" s="33" t="s">
        <v>25</v>
      </c>
      <c r="I74" s="33" t="s">
        <v>27</v>
      </c>
      <c r="J74" s="18"/>
      <c r="K74" s="76">
        <f>(300000+171778.77+2000000+K63)/18370999*100</f>
        <v>24.341511150264608</v>
      </c>
      <c r="L74" s="77">
        <f>K74</f>
        <v>24.341511150264608</v>
      </c>
      <c r="M74" s="77"/>
      <c r="N74" s="76">
        <f>(300000+171778.77+2000000+N63)/18370999*100</f>
        <v>24.143744387553447</v>
      </c>
      <c r="O74" s="77">
        <f t="shared" si="1"/>
        <v>24.143744387553447</v>
      </c>
      <c r="P74" s="78"/>
      <c r="Q74" s="79">
        <f>N74-K74</f>
        <v>-0.19776676271116145</v>
      </c>
      <c r="R74" s="80">
        <f>Q74</f>
        <v>-0.19776676271116145</v>
      </c>
      <c r="T74" s="95"/>
      <c r="V74" s="68"/>
      <c r="W74" s="68"/>
      <c r="X74" s="9"/>
    </row>
    <row r="75" spans="1:24" ht="68.25" customHeight="1" x14ac:dyDescent="0.25">
      <c r="A75" s="32">
        <v>2</v>
      </c>
      <c r="B75" s="117" t="s">
        <v>95</v>
      </c>
      <c r="C75" s="118"/>
      <c r="D75" s="118"/>
      <c r="E75" s="118"/>
      <c r="F75" s="118"/>
      <c r="G75" s="119"/>
      <c r="H75" s="33" t="s">
        <v>25</v>
      </c>
      <c r="I75" s="33" t="s">
        <v>27</v>
      </c>
      <c r="J75" s="18"/>
      <c r="K75" s="76">
        <v>100</v>
      </c>
      <c r="L75" s="77">
        <f>K75</f>
        <v>100</v>
      </c>
      <c r="M75" s="81"/>
      <c r="N75" s="76">
        <v>100</v>
      </c>
      <c r="O75" s="77">
        <f t="shared" si="1"/>
        <v>100</v>
      </c>
      <c r="P75" s="78"/>
      <c r="Q75" s="79">
        <f>N75-K75</f>
        <v>0</v>
      </c>
      <c r="R75" s="80">
        <f>Q75</f>
        <v>0</v>
      </c>
      <c r="V75" s="68"/>
      <c r="W75" s="68"/>
      <c r="X75" s="9"/>
    </row>
    <row r="76" spans="1:24" ht="21" customHeight="1" x14ac:dyDescent="0.25">
      <c r="A76" s="32"/>
      <c r="B76" s="138" t="s">
        <v>35</v>
      </c>
      <c r="C76" s="139"/>
      <c r="D76" s="139"/>
      <c r="E76" s="139"/>
      <c r="F76" s="139"/>
      <c r="G76" s="139"/>
      <c r="H76" s="139"/>
      <c r="I76" s="19"/>
      <c r="J76" s="18"/>
      <c r="K76" s="18"/>
      <c r="L76" s="18"/>
      <c r="M76" s="18"/>
      <c r="N76" s="18"/>
      <c r="O76" s="18"/>
      <c r="P76" s="18"/>
      <c r="Q76" s="18"/>
      <c r="R76" s="18"/>
    </row>
    <row r="77" spans="1:24" ht="18" customHeight="1" x14ac:dyDescent="0.25">
      <c r="A77" s="32"/>
      <c r="B77" s="109" t="s">
        <v>81</v>
      </c>
      <c r="C77" s="109"/>
      <c r="D77" s="109"/>
      <c r="E77" s="109"/>
      <c r="F77" s="109"/>
      <c r="G77" s="109"/>
      <c r="H77" s="14"/>
      <c r="I77" s="14"/>
      <c r="J77" s="18"/>
      <c r="K77" s="18"/>
      <c r="L77" s="18"/>
      <c r="M77" s="18"/>
      <c r="N77" s="18"/>
      <c r="O77" s="18"/>
      <c r="P77" s="18"/>
      <c r="Q77" s="18"/>
      <c r="R77" s="18"/>
    </row>
    <row r="78" spans="1:24" ht="36" customHeight="1" x14ac:dyDescent="0.25">
      <c r="A78" s="32"/>
      <c r="B78" s="116" t="s">
        <v>36</v>
      </c>
      <c r="C78" s="116"/>
      <c r="D78" s="116"/>
      <c r="E78" s="116"/>
      <c r="F78" s="116"/>
      <c r="G78" s="116"/>
      <c r="H78" s="33" t="s">
        <v>39</v>
      </c>
      <c r="I78" s="33" t="s">
        <v>26</v>
      </c>
      <c r="J78" s="18"/>
      <c r="K78" s="73">
        <f>SUM(K79:K82)</f>
        <v>5918975</v>
      </c>
      <c r="L78" s="74">
        <f>K78</f>
        <v>5918975</v>
      </c>
      <c r="M78" s="74"/>
      <c r="N78" s="73">
        <f>SUM(N79:N82)</f>
        <v>5560165.96</v>
      </c>
      <c r="O78" s="74">
        <f t="shared" si="1"/>
        <v>5560165.96</v>
      </c>
      <c r="P78" s="74"/>
      <c r="Q78" s="74">
        <f>SUM(Q79:Q82)</f>
        <v>-358809.04000000004</v>
      </c>
      <c r="R78" s="74">
        <f>Q78</f>
        <v>-358809.04000000004</v>
      </c>
    </row>
    <row r="79" spans="1:24" ht="36" customHeight="1" x14ac:dyDescent="0.25">
      <c r="A79" s="32">
        <v>1</v>
      </c>
      <c r="B79" s="105" t="s">
        <v>66</v>
      </c>
      <c r="C79" s="105"/>
      <c r="D79" s="105"/>
      <c r="E79" s="105"/>
      <c r="F79" s="105"/>
      <c r="G79" s="105"/>
      <c r="H79" s="33" t="s">
        <v>39</v>
      </c>
      <c r="I79" s="33" t="s">
        <v>26</v>
      </c>
      <c r="J79" s="55"/>
      <c r="K79" s="75">
        <f>5000000-1000000</f>
        <v>4000000</v>
      </c>
      <c r="L79" s="74">
        <f>K79</f>
        <v>4000000</v>
      </c>
      <c r="M79" s="74"/>
      <c r="N79" s="74">
        <v>3770909.02</v>
      </c>
      <c r="O79" s="74">
        <f t="shared" si="1"/>
        <v>3770909.02</v>
      </c>
      <c r="P79" s="74"/>
      <c r="Q79" s="74">
        <f>N79-K79</f>
        <v>-229090.97999999998</v>
      </c>
      <c r="R79" s="74">
        <f>Q79</f>
        <v>-229090.97999999998</v>
      </c>
      <c r="U79" s="52"/>
      <c r="V79" s="52"/>
      <c r="W79" s="9"/>
    </row>
    <row r="80" spans="1:24" ht="45" customHeight="1" x14ac:dyDescent="0.25">
      <c r="A80" s="32">
        <v>2</v>
      </c>
      <c r="B80" s="105" t="s">
        <v>37</v>
      </c>
      <c r="C80" s="105"/>
      <c r="D80" s="105"/>
      <c r="E80" s="105"/>
      <c r="F80" s="105"/>
      <c r="G80" s="105"/>
      <c r="H80" s="33" t="s">
        <v>39</v>
      </c>
      <c r="I80" s="33" t="s">
        <v>26</v>
      </c>
      <c r="J80" s="55"/>
      <c r="K80" s="75">
        <f>2000000-266025</f>
        <v>1733975</v>
      </c>
      <c r="L80" s="74">
        <f>K80</f>
        <v>1733975</v>
      </c>
      <c r="M80" s="74"/>
      <c r="N80" s="74">
        <v>1733974.44</v>
      </c>
      <c r="O80" s="74">
        <f t="shared" si="1"/>
        <v>1733974.44</v>
      </c>
      <c r="P80" s="74"/>
      <c r="Q80" s="74">
        <f>N80-K80</f>
        <v>-0.56000000005587935</v>
      </c>
      <c r="R80" s="74">
        <f>Q80</f>
        <v>-0.56000000005587935</v>
      </c>
      <c r="U80" s="52"/>
      <c r="V80" s="52"/>
      <c r="W80" s="9"/>
    </row>
    <row r="81" spans="1:23" ht="51.75" customHeight="1" x14ac:dyDescent="0.25">
      <c r="A81" s="32">
        <v>3</v>
      </c>
      <c r="B81" s="116" t="s">
        <v>96</v>
      </c>
      <c r="C81" s="116"/>
      <c r="D81" s="116"/>
      <c r="E81" s="116"/>
      <c r="F81" s="116"/>
      <c r="G81" s="116"/>
      <c r="H81" s="33" t="s">
        <v>39</v>
      </c>
      <c r="I81" s="33" t="s">
        <v>26</v>
      </c>
      <c r="J81" s="55"/>
      <c r="K81" s="75">
        <v>85000</v>
      </c>
      <c r="L81" s="74">
        <f>K81</f>
        <v>85000</v>
      </c>
      <c r="M81" s="74"/>
      <c r="N81" s="74">
        <v>0</v>
      </c>
      <c r="O81" s="74">
        <f t="shared" si="1"/>
        <v>0</v>
      </c>
      <c r="P81" s="74"/>
      <c r="Q81" s="74">
        <f>N81-K81</f>
        <v>-85000</v>
      </c>
      <c r="R81" s="74">
        <f>Q81</f>
        <v>-85000</v>
      </c>
      <c r="U81" s="52"/>
      <c r="V81" s="52"/>
      <c r="W81" s="9"/>
    </row>
    <row r="82" spans="1:23" ht="53.25" customHeight="1" x14ac:dyDescent="0.25">
      <c r="A82" s="32">
        <v>4</v>
      </c>
      <c r="B82" s="116" t="s">
        <v>97</v>
      </c>
      <c r="C82" s="116"/>
      <c r="D82" s="116"/>
      <c r="E82" s="116"/>
      <c r="F82" s="116"/>
      <c r="G82" s="116"/>
      <c r="H82" s="33" t="s">
        <v>39</v>
      </c>
      <c r="I82" s="33" t="s">
        <v>26</v>
      </c>
      <c r="J82" s="55"/>
      <c r="K82" s="75">
        <v>100000</v>
      </c>
      <c r="L82" s="74">
        <f>K82</f>
        <v>100000</v>
      </c>
      <c r="M82" s="74"/>
      <c r="N82" s="74">
        <v>55282.5</v>
      </c>
      <c r="O82" s="74">
        <f t="shared" si="1"/>
        <v>55282.5</v>
      </c>
      <c r="P82" s="74"/>
      <c r="Q82" s="74">
        <f>N82-K82</f>
        <v>-44717.5</v>
      </c>
      <c r="R82" s="74">
        <f>Q82</f>
        <v>-44717.5</v>
      </c>
      <c r="U82" s="52"/>
      <c r="V82" s="52"/>
      <c r="W82" s="9"/>
    </row>
    <row r="83" spans="1:23" ht="18.95" customHeight="1" x14ac:dyDescent="0.25">
      <c r="A83" s="32"/>
      <c r="B83" s="96" t="s">
        <v>106</v>
      </c>
      <c r="C83" s="97"/>
      <c r="D83" s="97"/>
      <c r="E83" s="97"/>
      <c r="F83" s="97"/>
      <c r="G83" s="97"/>
      <c r="H83" s="97"/>
      <c r="I83" s="97"/>
      <c r="J83" s="97"/>
      <c r="K83" s="100"/>
      <c r="L83" s="97"/>
      <c r="M83" s="97"/>
      <c r="N83" s="97"/>
      <c r="O83" s="97"/>
      <c r="P83" s="97"/>
      <c r="Q83" s="97"/>
      <c r="R83" s="98"/>
      <c r="U83" s="52"/>
      <c r="V83" s="52"/>
      <c r="W83" s="9"/>
    </row>
    <row r="84" spans="1:23" ht="18.95" customHeight="1" x14ac:dyDescent="0.25">
      <c r="A84" s="32"/>
      <c r="B84" s="96" t="s">
        <v>104</v>
      </c>
      <c r="C84" s="97"/>
      <c r="D84" s="97"/>
      <c r="E84" s="97"/>
      <c r="F84" s="97"/>
      <c r="G84" s="97"/>
      <c r="H84" s="97"/>
      <c r="I84" s="97"/>
      <c r="J84" s="97"/>
      <c r="K84" s="100"/>
      <c r="L84" s="97"/>
      <c r="M84" s="97"/>
      <c r="N84" s="97"/>
      <c r="O84" s="97"/>
      <c r="P84" s="97"/>
      <c r="Q84" s="97"/>
      <c r="R84" s="98"/>
      <c r="U84" s="9"/>
      <c r="V84" s="9"/>
      <c r="W84" s="9"/>
    </row>
    <row r="85" spans="1:23" ht="18.95" customHeight="1" x14ac:dyDescent="0.25">
      <c r="A85" s="32"/>
      <c r="B85" s="96" t="s">
        <v>105</v>
      </c>
      <c r="C85" s="97"/>
      <c r="D85" s="97"/>
      <c r="E85" s="97"/>
      <c r="F85" s="97"/>
      <c r="G85" s="97"/>
      <c r="H85" s="97"/>
      <c r="I85" s="97"/>
      <c r="J85" s="97"/>
      <c r="K85" s="100"/>
      <c r="L85" s="97"/>
      <c r="M85" s="97"/>
      <c r="N85" s="97"/>
      <c r="O85" s="97"/>
      <c r="P85" s="97"/>
      <c r="Q85" s="97"/>
      <c r="R85" s="98"/>
      <c r="U85" s="9"/>
      <c r="V85" s="9"/>
      <c r="W85" s="9"/>
    </row>
    <row r="86" spans="1:23" ht="18.95" customHeight="1" x14ac:dyDescent="0.25">
      <c r="A86" s="32"/>
      <c r="B86" s="162" t="s">
        <v>113</v>
      </c>
      <c r="C86" s="163"/>
      <c r="D86" s="163"/>
      <c r="E86" s="163"/>
      <c r="F86" s="163"/>
      <c r="G86" s="163"/>
      <c r="H86" s="163"/>
      <c r="I86" s="163"/>
      <c r="J86" s="163"/>
      <c r="K86" s="164"/>
      <c r="L86" s="163"/>
      <c r="M86" s="163"/>
      <c r="N86" s="163"/>
      <c r="O86" s="163"/>
      <c r="P86" s="163"/>
      <c r="Q86" s="163"/>
      <c r="R86" s="165"/>
      <c r="U86" s="9"/>
      <c r="V86" s="9"/>
      <c r="W86" s="9"/>
    </row>
    <row r="87" spans="1:23" ht="18" customHeight="1" x14ac:dyDescent="0.25">
      <c r="A87" s="32"/>
      <c r="B87" s="109" t="s">
        <v>82</v>
      </c>
      <c r="C87" s="109"/>
      <c r="D87" s="109"/>
      <c r="E87" s="109"/>
      <c r="F87" s="109"/>
      <c r="G87" s="109"/>
      <c r="H87" s="20"/>
      <c r="I87" s="20"/>
      <c r="J87" s="18"/>
      <c r="K87" s="18"/>
      <c r="L87" s="18"/>
      <c r="M87" s="18"/>
      <c r="N87" s="18"/>
      <c r="O87" s="18"/>
      <c r="P87" s="18"/>
      <c r="Q87" s="18"/>
      <c r="R87" s="18"/>
      <c r="U87" s="9"/>
      <c r="V87" s="9"/>
      <c r="W87" s="9"/>
    </row>
    <row r="88" spans="1:23" ht="50.25" customHeight="1" x14ac:dyDescent="0.25">
      <c r="A88" s="32">
        <v>1</v>
      </c>
      <c r="B88" s="105" t="s">
        <v>67</v>
      </c>
      <c r="C88" s="105"/>
      <c r="D88" s="105"/>
      <c r="E88" s="105"/>
      <c r="F88" s="105"/>
      <c r="G88" s="105"/>
      <c r="H88" s="33" t="s">
        <v>33</v>
      </c>
      <c r="I88" s="33" t="s">
        <v>34</v>
      </c>
      <c r="J88" s="18"/>
      <c r="K88" s="72">
        <v>2</v>
      </c>
      <c r="L88" s="72">
        <f>K88</f>
        <v>2</v>
      </c>
      <c r="M88" s="72"/>
      <c r="N88" s="72">
        <v>2</v>
      </c>
      <c r="O88" s="72">
        <f t="shared" si="1"/>
        <v>2</v>
      </c>
      <c r="P88" s="72"/>
      <c r="Q88" s="72">
        <f>N88-K88</f>
        <v>0</v>
      </c>
      <c r="R88" s="72">
        <f>Q88</f>
        <v>0</v>
      </c>
      <c r="U88" s="9"/>
      <c r="V88" s="9"/>
      <c r="W88" s="9"/>
    </row>
    <row r="89" spans="1:23" ht="51.75" customHeight="1" x14ac:dyDescent="0.25">
      <c r="A89" s="32">
        <v>2</v>
      </c>
      <c r="B89" s="96" t="s">
        <v>98</v>
      </c>
      <c r="C89" s="97"/>
      <c r="D89" s="97"/>
      <c r="E89" s="97"/>
      <c r="F89" s="97"/>
      <c r="G89" s="98"/>
      <c r="H89" s="33" t="s">
        <v>103</v>
      </c>
      <c r="I89" s="33" t="s">
        <v>34</v>
      </c>
      <c r="J89" s="18"/>
      <c r="K89" s="72">
        <v>962</v>
      </c>
      <c r="L89" s="72">
        <f>K89</f>
        <v>962</v>
      </c>
      <c r="M89" s="72"/>
      <c r="N89" s="72">
        <v>962.5</v>
      </c>
      <c r="O89" s="72">
        <f t="shared" si="1"/>
        <v>962.5</v>
      </c>
      <c r="P89" s="72"/>
      <c r="Q89" s="72">
        <f>N89-K89</f>
        <v>0.5</v>
      </c>
      <c r="R89" s="72">
        <f>Q89</f>
        <v>0.5</v>
      </c>
    </row>
    <row r="90" spans="1:23" ht="33" customHeight="1" x14ac:dyDescent="0.25">
      <c r="A90" s="32">
        <v>3</v>
      </c>
      <c r="B90" s="105" t="s">
        <v>65</v>
      </c>
      <c r="C90" s="105"/>
      <c r="D90" s="105"/>
      <c r="E90" s="105"/>
      <c r="F90" s="105"/>
      <c r="G90" s="105"/>
      <c r="H90" s="33" t="s">
        <v>33</v>
      </c>
      <c r="I90" s="33" t="s">
        <v>34</v>
      </c>
      <c r="J90" s="18"/>
      <c r="K90" s="72">
        <v>1</v>
      </c>
      <c r="L90" s="72">
        <f>K90</f>
        <v>1</v>
      </c>
      <c r="M90" s="72"/>
      <c r="N90" s="72">
        <v>0</v>
      </c>
      <c r="O90" s="72">
        <f t="shared" si="1"/>
        <v>0</v>
      </c>
      <c r="P90" s="72"/>
      <c r="Q90" s="72">
        <f>N90-K90</f>
        <v>-1</v>
      </c>
      <c r="R90" s="72">
        <f>Q90</f>
        <v>-1</v>
      </c>
    </row>
    <row r="91" spans="1:23" ht="36" customHeight="1" x14ac:dyDescent="0.25">
      <c r="A91" s="32">
        <v>4</v>
      </c>
      <c r="B91" s="96" t="s">
        <v>110</v>
      </c>
      <c r="C91" s="97"/>
      <c r="D91" s="97"/>
      <c r="E91" s="97"/>
      <c r="F91" s="97"/>
      <c r="G91" s="97"/>
      <c r="H91" s="33" t="s">
        <v>33</v>
      </c>
      <c r="I91" s="33" t="s">
        <v>34</v>
      </c>
      <c r="J91" s="18"/>
      <c r="K91" s="72">
        <v>1</v>
      </c>
      <c r="L91" s="72">
        <f>K91</f>
        <v>1</v>
      </c>
      <c r="M91" s="72"/>
      <c r="N91" s="72">
        <v>1</v>
      </c>
      <c r="O91" s="72">
        <f t="shared" si="1"/>
        <v>1</v>
      </c>
      <c r="P91" s="72"/>
      <c r="Q91" s="72">
        <f>N91-K91</f>
        <v>0</v>
      </c>
      <c r="R91" s="72">
        <f>Q91</f>
        <v>0</v>
      </c>
    </row>
    <row r="92" spans="1:23" ht="21" customHeight="1" x14ac:dyDescent="0.25">
      <c r="A92" s="32"/>
      <c r="B92" s="96" t="s">
        <v>107</v>
      </c>
      <c r="C92" s="97"/>
      <c r="D92" s="97"/>
      <c r="E92" s="97"/>
      <c r="F92" s="97"/>
      <c r="G92" s="97"/>
      <c r="H92" s="97"/>
      <c r="I92" s="97"/>
      <c r="J92" s="97"/>
      <c r="K92" s="100"/>
      <c r="L92" s="97"/>
      <c r="M92" s="97"/>
      <c r="N92" s="97"/>
      <c r="O92" s="97"/>
      <c r="P92" s="97"/>
      <c r="Q92" s="97"/>
      <c r="R92" s="98"/>
    </row>
    <row r="93" spans="1:23" ht="21" customHeight="1" x14ac:dyDescent="0.25">
      <c r="A93" s="32"/>
      <c r="B93" s="96" t="s">
        <v>105</v>
      </c>
      <c r="C93" s="97"/>
      <c r="D93" s="97"/>
      <c r="E93" s="97"/>
      <c r="F93" s="97"/>
      <c r="G93" s="97"/>
      <c r="H93" s="97"/>
      <c r="I93" s="97"/>
      <c r="J93" s="97"/>
      <c r="K93" s="100"/>
      <c r="L93" s="97"/>
      <c r="M93" s="97"/>
      <c r="N93" s="97"/>
      <c r="O93" s="97"/>
      <c r="P93" s="97"/>
      <c r="Q93" s="97"/>
      <c r="R93" s="98"/>
    </row>
    <row r="94" spans="1:23" ht="18" customHeight="1" x14ac:dyDescent="0.25">
      <c r="A94" s="32"/>
      <c r="B94" s="109" t="s">
        <v>83</v>
      </c>
      <c r="C94" s="109"/>
      <c r="D94" s="109"/>
      <c r="E94" s="109"/>
      <c r="F94" s="109"/>
      <c r="G94" s="109"/>
      <c r="H94" s="20"/>
      <c r="I94" s="20"/>
      <c r="J94" s="18"/>
      <c r="K94" s="18"/>
      <c r="L94" s="18"/>
      <c r="M94" s="18"/>
      <c r="N94" s="18"/>
      <c r="O94" s="18"/>
      <c r="P94" s="18"/>
      <c r="Q94" s="18"/>
      <c r="R94" s="18"/>
    </row>
    <row r="95" spans="1:23" ht="34.5" customHeight="1" x14ac:dyDescent="0.25">
      <c r="A95" s="32">
        <v>1</v>
      </c>
      <c r="B95" s="112" t="s">
        <v>68</v>
      </c>
      <c r="C95" s="112"/>
      <c r="D95" s="112"/>
      <c r="E95" s="112"/>
      <c r="F95" s="112"/>
      <c r="G95" s="112"/>
      <c r="H95" s="34" t="s">
        <v>39</v>
      </c>
      <c r="I95" s="34" t="s">
        <v>27</v>
      </c>
      <c r="J95" s="18"/>
      <c r="K95" s="71">
        <f>K79/K88</f>
        <v>2000000</v>
      </c>
      <c r="L95" s="71">
        <f>K95</f>
        <v>2000000</v>
      </c>
      <c r="M95" s="71"/>
      <c r="N95" s="71">
        <f>N79/N88</f>
        <v>1885454.51</v>
      </c>
      <c r="O95" s="71">
        <f>N95</f>
        <v>1885454.51</v>
      </c>
      <c r="P95" s="71"/>
      <c r="Q95" s="71">
        <f>N95-K95</f>
        <v>-114545.48999999999</v>
      </c>
      <c r="R95" s="71">
        <f>Q95</f>
        <v>-114545.48999999999</v>
      </c>
      <c r="T95" s="95"/>
      <c r="U95" s="92"/>
    </row>
    <row r="96" spans="1:23" ht="36" customHeight="1" x14ac:dyDescent="0.25">
      <c r="A96" s="32">
        <v>2</v>
      </c>
      <c r="B96" s="166" t="s">
        <v>102</v>
      </c>
      <c r="C96" s="167"/>
      <c r="D96" s="167"/>
      <c r="E96" s="167"/>
      <c r="F96" s="167"/>
      <c r="G96" s="168"/>
      <c r="H96" s="34" t="s">
        <v>39</v>
      </c>
      <c r="I96" s="34" t="s">
        <v>27</v>
      </c>
      <c r="J96" s="18"/>
      <c r="K96" s="71">
        <f>K80/K89</f>
        <v>1802.468814968815</v>
      </c>
      <c r="L96" s="71">
        <f>K96</f>
        <v>1802.468814968815</v>
      </c>
      <c r="M96" s="71"/>
      <c r="N96" s="71">
        <f>N80/N89</f>
        <v>1801.5318857142856</v>
      </c>
      <c r="O96" s="71">
        <f>N96</f>
        <v>1801.5318857142856</v>
      </c>
      <c r="P96" s="71"/>
      <c r="Q96" s="71">
        <f>N96-K96</f>
        <v>-0.93692925452933196</v>
      </c>
      <c r="R96" s="71">
        <f>Q96</f>
        <v>-0.93692925452933196</v>
      </c>
      <c r="T96" s="95"/>
      <c r="V96" s="95"/>
    </row>
    <row r="97" spans="1:40" ht="35.25" customHeight="1" x14ac:dyDescent="0.25">
      <c r="A97" s="32">
        <v>3</v>
      </c>
      <c r="B97" s="107" t="s">
        <v>32</v>
      </c>
      <c r="C97" s="107"/>
      <c r="D97" s="107"/>
      <c r="E97" s="107"/>
      <c r="F97" s="107"/>
      <c r="G97" s="107"/>
      <c r="H97" s="34" t="s">
        <v>39</v>
      </c>
      <c r="I97" s="34" t="s">
        <v>27</v>
      </c>
      <c r="J97" s="18"/>
      <c r="K97" s="71">
        <f>K81/K90</f>
        <v>85000</v>
      </c>
      <c r="L97" s="71">
        <f>K97</f>
        <v>85000</v>
      </c>
      <c r="M97" s="71"/>
      <c r="N97" s="71">
        <v>0</v>
      </c>
      <c r="O97" s="71">
        <f t="shared" si="1"/>
        <v>0</v>
      </c>
      <c r="P97" s="71"/>
      <c r="Q97" s="71">
        <f>N97-K97</f>
        <v>-85000</v>
      </c>
      <c r="R97" s="71">
        <f>Q97</f>
        <v>-85000</v>
      </c>
      <c r="T97" s="95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ht="21" customHeight="1" x14ac:dyDescent="0.25">
      <c r="A98" s="32">
        <v>4</v>
      </c>
      <c r="B98" s="107" t="s">
        <v>99</v>
      </c>
      <c r="C98" s="107"/>
      <c r="D98" s="107"/>
      <c r="E98" s="107"/>
      <c r="F98" s="107"/>
      <c r="G98" s="107"/>
      <c r="H98" s="34" t="s">
        <v>39</v>
      </c>
      <c r="I98" s="34" t="s">
        <v>27</v>
      </c>
      <c r="J98" s="18"/>
      <c r="K98" s="71">
        <f>K82/K91</f>
        <v>100000</v>
      </c>
      <c r="L98" s="71">
        <f>K98</f>
        <v>100000</v>
      </c>
      <c r="M98" s="71"/>
      <c r="N98" s="71">
        <f>N82/N91</f>
        <v>55282.5</v>
      </c>
      <c r="O98" s="71">
        <f>N98</f>
        <v>55282.5</v>
      </c>
      <c r="P98" s="71"/>
      <c r="Q98" s="71">
        <f>N98-K98</f>
        <v>-44717.5</v>
      </c>
      <c r="R98" s="71">
        <f>Q98</f>
        <v>-44717.5</v>
      </c>
      <c r="T98" s="95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</row>
    <row r="99" spans="1:40" ht="18.95" customHeight="1" x14ac:dyDescent="0.25">
      <c r="A99" s="32"/>
      <c r="B99" s="96" t="s">
        <v>109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8"/>
      <c r="T99" s="95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</row>
    <row r="100" spans="1:40" ht="18.95" customHeight="1" x14ac:dyDescent="0.25">
      <c r="A100" s="32"/>
      <c r="B100" s="96" t="s">
        <v>108</v>
      </c>
      <c r="C100" s="97"/>
      <c r="D100" s="97"/>
      <c r="E100" s="97"/>
      <c r="F100" s="97"/>
      <c r="G100" s="97"/>
      <c r="H100" s="97"/>
      <c r="I100" s="97"/>
      <c r="J100" s="97"/>
      <c r="K100" s="100"/>
      <c r="L100" s="97"/>
      <c r="M100" s="97"/>
      <c r="N100" s="97"/>
      <c r="O100" s="97"/>
      <c r="P100" s="97"/>
      <c r="Q100" s="97"/>
      <c r="R100" s="98"/>
      <c r="T100" s="9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</row>
    <row r="101" spans="1:40" ht="18.95" customHeight="1" x14ac:dyDescent="0.25">
      <c r="A101" s="32"/>
      <c r="B101" s="96" t="s">
        <v>113</v>
      </c>
      <c r="C101" s="97"/>
      <c r="D101" s="97"/>
      <c r="E101" s="97"/>
      <c r="F101" s="97"/>
      <c r="G101" s="97"/>
      <c r="H101" s="97"/>
      <c r="I101" s="97"/>
      <c r="J101" s="97"/>
      <c r="K101" s="100"/>
      <c r="L101" s="97"/>
      <c r="M101" s="97"/>
      <c r="N101" s="97"/>
      <c r="O101" s="97"/>
      <c r="P101" s="97"/>
      <c r="Q101" s="97"/>
      <c r="R101" s="98"/>
      <c r="T101" s="9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</row>
    <row r="102" spans="1:40" ht="18" customHeight="1" x14ac:dyDescent="0.25">
      <c r="A102" s="32"/>
      <c r="B102" s="109" t="s">
        <v>84</v>
      </c>
      <c r="C102" s="109"/>
      <c r="D102" s="109"/>
      <c r="E102" s="109"/>
      <c r="F102" s="109"/>
      <c r="G102" s="109"/>
      <c r="H102" s="20"/>
      <c r="I102" s="20"/>
      <c r="J102" s="18"/>
      <c r="K102" s="32"/>
      <c r="L102" s="32"/>
      <c r="M102" s="32"/>
      <c r="N102" s="32"/>
      <c r="O102" s="32"/>
      <c r="P102" s="32"/>
      <c r="Q102" s="32"/>
      <c r="R102" s="32"/>
      <c r="T102" s="95"/>
    </row>
    <row r="103" spans="1:40" ht="70.5" customHeight="1" x14ac:dyDescent="0.25">
      <c r="A103" s="32">
        <v>1</v>
      </c>
      <c r="B103" s="104" t="s">
        <v>69</v>
      </c>
      <c r="C103" s="159"/>
      <c r="D103" s="159"/>
      <c r="E103" s="159"/>
      <c r="F103" s="159"/>
      <c r="G103" s="159"/>
      <c r="H103" s="33" t="s">
        <v>25</v>
      </c>
      <c r="I103" s="33" t="s">
        <v>27</v>
      </c>
      <c r="J103" s="55"/>
      <c r="K103" s="70">
        <f>K88/2*100</f>
        <v>100</v>
      </c>
      <c r="L103" s="70">
        <f>K103</f>
        <v>100</v>
      </c>
      <c r="M103" s="70"/>
      <c r="N103" s="70">
        <f>N88/2*100</f>
        <v>100</v>
      </c>
      <c r="O103" s="70">
        <f t="shared" si="1"/>
        <v>100</v>
      </c>
      <c r="P103" s="70"/>
      <c r="Q103" s="70">
        <f>N103-K103</f>
        <v>0</v>
      </c>
      <c r="R103" s="70">
        <f>Q103</f>
        <v>0</v>
      </c>
      <c r="T103" s="95"/>
      <c r="U103" s="9"/>
      <c r="V103" s="9"/>
    </row>
    <row r="104" spans="1:40" ht="66.75" customHeight="1" x14ac:dyDescent="0.25">
      <c r="A104" s="32">
        <v>2</v>
      </c>
      <c r="B104" s="102" t="s">
        <v>100</v>
      </c>
      <c r="C104" s="103"/>
      <c r="D104" s="103"/>
      <c r="E104" s="103"/>
      <c r="F104" s="103"/>
      <c r="G104" s="103"/>
      <c r="H104" s="33" t="s">
        <v>25</v>
      </c>
      <c r="I104" s="33" t="s">
        <v>27</v>
      </c>
      <c r="J104" s="54"/>
      <c r="K104" s="66">
        <f>(8344958*22%+1733975)/8344958*100</f>
        <v>42.778714524387055</v>
      </c>
      <c r="L104" s="70">
        <f>K104</f>
        <v>42.778714524387055</v>
      </c>
      <c r="M104" s="70"/>
      <c r="N104" s="66">
        <f>(8344958*22%+1733974.44)/8344958*100</f>
        <v>42.778707813748134</v>
      </c>
      <c r="O104" s="70">
        <f t="shared" si="1"/>
        <v>42.778707813748134</v>
      </c>
      <c r="P104" s="70"/>
      <c r="Q104" s="70">
        <f>N104-K104</f>
        <v>-6.710638920992551E-6</v>
      </c>
      <c r="R104" s="70">
        <f>Q104</f>
        <v>-6.710638920992551E-6</v>
      </c>
      <c r="U104" s="68"/>
      <c r="V104" s="68"/>
    </row>
    <row r="105" spans="1:40" ht="49.5" customHeight="1" x14ac:dyDescent="0.25">
      <c r="A105" s="32">
        <v>3</v>
      </c>
      <c r="B105" s="102" t="s">
        <v>70</v>
      </c>
      <c r="C105" s="103"/>
      <c r="D105" s="103"/>
      <c r="E105" s="103"/>
      <c r="F105" s="103"/>
      <c r="G105" s="103"/>
      <c r="H105" s="33" t="s">
        <v>25</v>
      </c>
      <c r="I105" s="33" t="s">
        <v>27</v>
      </c>
      <c r="J105" s="54"/>
      <c r="K105" s="67">
        <f>K90/1*100</f>
        <v>100</v>
      </c>
      <c r="L105" s="70">
        <f>K105</f>
        <v>100</v>
      </c>
      <c r="M105" s="70"/>
      <c r="N105" s="70">
        <f>N90/1*100</f>
        <v>0</v>
      </c>
      <c r="O105" s="70">
        <f t="shared" si="1"/>
        <v>0</v>
      </c>
      <c r="P105" s="70"/>
      <c r="Q105" s="70">
        <f>N105-K105</f>
        <v>-100</v>
      </c>
      <c r="R105" s="70">
        <f>Q105</f>
        <v>-100</v>
      </c>
      <c r="U105" s="69"/>
      <c r="V105" s="69"/>
    </row>
    <row r="106" spans="1:40" ht="50.25" customHeight="1" x14ac:dyDescent="0.25">
      <c r="A106" s="32">
        <v>4</v>
      </c>
      <c r="B106" s="102" t="s">
        <v>101</v>
      </c>
      <c r="C106" s="103"/>
      <c r="D106" s="103"/>
      <c r="E106" s="103"/>
      <c r="F106" s="103"/>
      <c r="G106" s="103"/>
      <c r="H106" s="33" t="s">
        <v>25</v>
      </c>
      <c r="I106" s="33" t="s">
        <v>27</v>
      </c>
      <c r="J106" s="54"/>
      <c r="K106" s="67">
        <f>K91/1*100</f>
        <v>100</v>
      </c>
      <c r="L106" s="70">
        <f>K106</f>
        <v>100</v>
      </c>
      <c r="M106" s="70"/>
      <c r="N106" s="70">
        <v>100</v>
      </c>
      <c r="O106" s="70">
        <f t="shared" si="1"/>
        <v>100</v>
      </c>
      <c r="P106" s="70"/>
      <c r="Q106" s="70">
        <f>N106-K106</f>
        <v>0</v>
      </c>
      <c r="R106" s="70">
        <f>Q106</f>
        <v>0</v>
      </c>
      <c r="U106" s="69"/>
      <c r="V106" s="69"/>
    </row>
    <row r="107" spans="1:40" ht="21" customHeight="1" x14ac:dyDescent="0.25">
      <c r="A107" s="32"/>
      <c r="B107" s="96" t="s">
        <v>111</v>
      </c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8"/>
    </row>
    <row r="108" spans="1:40" ht="50.25" customHeight="1" x14ac:dyDescent="0.25">
      <c r="A108" s="32"/>
      <c r="B108" s="161" t="s">
        <v>112</v>
      </c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</row>
    <row r="109" spans="1:40" x14ac:dyDescent="0.25">
      <c r="B109" s="15"/>
      <c r="C109" s="15"/>
      <c r="D109" s="15"/>
      <c r="E109" s="15"/>
      <c r="F109" s="15"/>
      <c r="G109" s="15"/>
      <c r="H109" s="15"/>
      <c r="I109" s="15"/>
    </row>
    <row r="110" spans="1:40" ht="15.75" x14ac:dyDescent="0.25">
      <c r="A110" s="46" t="s">
        <v>85</v>
      </c>
      <c r="B110" s="46"/>
      <c r="C110" s="15"/>
      <c r="D110" s="15"/>
      <c r="E110" s="15"/>
      <c r="F110" s="15"/>
      <c r="G110" s="15"/>
      <c r="H110" s="15"/>
      <c r="I110" s="15"/>
    </row>
    <row r="111" spans="1:40" ht="15.75" x14ac:dyDescent="0.25">
      <c r="A111" s="46"/>
      <c r="B111" s="46"/>
      <c r="C111" s="15"/>
      <c r="D111" s="15"/>
      <c r="E111" s="15"/>
      <c r="F111" s="15"/>
      <c r="G111" s="15"/>
      <c r="H111" s="15"/>
      <c r="I111" s="15"/>
    </row>
    <row r="112" spans="1:40" ht="15.75" x14ac:dyDescent="0.25">
      <c r="A112" s="46"/>
      <c r="B112" s="64" t="s">
        <v>114</v>
      </c>
      <c r="C112" s="15"/>
      <c r="D112" s="15"/>
      <c r="E112" s="15"/>
      <c r="F112" s="15"/>
      <c r="G112" s="15"/>
      <c r="H112" s="15"/>
      <c r="I112" s="15"/>
    </row>
    <row r="113" spans="2:16" x14ac:dyDescent="0.25">
      <c r="B113" s="15"/>
      <c r="C113" s="15"/>
      <c r="D113" s="15"/>
      <c r="E113" s="15"/>
      <c r="F113" s="15"/>
      <c r="G113" s="15"/>
      <c r="H113" s="15"/>
      <c r="I113" s="15"/>
    </row>
    <row r="114" spans="2:16" x14ac:dyDescent="0.25">
      <c r="B114" s="15"/>
      <c r="C114" s="15"/>
      <c r="D114" s="15"/>
      <c r="E114" s="15"/>
      <c r="F114" s="15"/>
      <c r="G114" s="15"/>
      <c r="H114" s="15"/>
      <c r="I114" s="15"/>
    </row>
    <row r="117" spans="2:16" ht="15.75" x14ac:dyDescent="0.25">
      <c r="B117" s="4"/>
    </row>
    <row r="118" spans="2:16" ht="15.75" x14ac:dyDescent="0.25">
      <c r="B118" s="4" t="s">
        <v>115</v>
      </c>
      <c r="L118" s="134"/>
      <c r="M118" s="134"/>
      <c r="O118" s="157" t="s">
        <v>117</v>
      </c>
      <c r="P118" s="157"/>
    </row>
    <row r="119" spans="2:16" ht="15.75" x14ac:dyDescent="0.25">
      <c r="B119" s="13"/>
      <c r="L119" s="160" t="s">
        <v>22</v>
      </c>
      <c r="M119" s="160"/>
      <c r="O119" s="158" t="s">
        <v>118</v>
      </c>
      <c r="P119" s="158"/>
    </row>
    <row r="120" spans="2:16" ht="15.75" x14ac:dyDescent="0.25">
      <c r="B120" s="13"/>
      <c r="L120" s="93"/>
      <c r="M120" s="93"/>
      <c r="O120" s="94"/>
    </row>
    <row r="122" spans="2:16" ht="15.75" x14ac:dyDescent="0.25">
      <c r="B122" s="46" t="s">
        <v>116</v>
      </c>
      <c r="L122" s="134"/>
      <c r="M122" s="134"/>
      <c r="O122" s="157" t="s">
        <v>119</v>
      </c>
      <c r="P122" s="157"/>
    </row>
    <row r="123" spans="2:16" x14ac:dyDescent="0.25">
      <c r="L123" s="160" t="s">
        <v>22</v>
      </c>
      <c r="M123" s="160"/>
      <c r="O123" s="158" t="s">
        <v>118</v>
      </c>
      <c r="P123" s="158"/>
    </row>
  </sheetData>
  <mergeCells count="115">
    <mergeCell ref="B86:R86"/>
    <mergeCell ref="B93:R93"/>
    <mergeCell ref="B100:R100"/>
    <mergeCell ref="B101:R101"/>
    <mergeCell ref="B96:G96"/>
    <mergeCell ref="B92:R92"/>
    <mergeCell ref="B97:G97"/>
    <mergeCell ref="B83:R83"/>
    <mergeCell ref="B72:R72"/>
    <mergeCell ref="B89:G89"/>
    <mergeCell ref="L119:M119"/>
    <mergeCell ref="B88:G88"/>
    <mergeCell ref="B90:G90"/>
    <mergeCell ref="B99:R99"/>
    <mergeCell ref="B91:G91"/>
    <mergeCell ref="B94:G94"/>
    <mergeCell ref="B98:G98"/>
    <mergeCell ref="O122:P122"/>
    <mergeCell ref="O118:P118"/>
    <mergeCell ref="O119:P119"/>
    <mergeCell ref="B103:G103"/>
    <mergeCell ref="B107:R107"/>
    <mergeCell ref="O123:P123"/>
    <mergeCell ref="L123:M123"/>
    <mergeCell ref="B108:R108"/>
    <mergeCell ref="L19:P19"/>
    <mergeCell ref="P57:R57"/>
    <mergeCell ref="B41:I41"/>
    <mergeCell ref="M38:O38"/>
    <mergeCell ref="F27:N27"/>
    <mergeCell ref="C33:O33"/>
    <mergeCell ref="B50:F50"/>
    <mergeCell ref="P38:R38"/>
    <mergeCell ref="C31:O31"/>
    <mergeCell ref="C32:O32"/>
    <mergeCell ref="B59:G59"/>
    <mergeCell ref="B20:C20"/>
    <mergeCell ref="E20:G20"/>
    <mergeCell ref="Q13:R13"/>
    <mergeCell ref="Q14:R14"/>
    <mergeCell ref="Q16:R16"/>
    <mergeCell ref="Q17:R17"/>
    <mergeCell ref="G17:L17"/>
    <mergeCell ref="I20:J20"/>
    <mergeCell ref="L20:P20"/>
    <mergeCell ref="B13:C13"/>
    <mergeCell ref="B14:C14"/>
    <mergeCell ref="B16:C16"/>
    <mergeCell ref="J57:L57"/>
    <mergeCell ref="B63:G63"/>
    <mergeCell ref="B69:G69"/>
    <mergeCell ref="B61:G61"/>
    <mergeCell ref="I57:I58"/>
    <mergeCell ref="B60:G60"/>
    <mergeCell ref="B57:G58"/>
    <mergeCell ref="A38:A39"/>
    <mergeCell ref="B40:I40"/>
    <mergeCell ref="A48:A49"/>
    <mergeCell ref="G48:I48"/>
    <mergeCell ref="B43:I43"/>
    <mergeCell ref="B38:I39"/>
    <mergeCell ref="B44:R44"/>
    <mergeCell ref="J38:L38"/>
    <mergeCell ref="J48:L48"/>
    <mergeCell ref="B48:F49"/>
    <mergeCell ref="B84:R84"/>
    <mergeCell ref="B66:G66"/>
    <mergeCell ref="B68:G68"/>
    <mergeCell ref="B82:G82"/>
    <mergeCell ref="B77:G77"/>
    <mergeCell ref="B78:G78"/>
    <mergeCell ref="B76:H76"/>
    <mergeCell ref="B73:G73"/>
    <mergeCell ref="B67:G67"/>
    <mergeCell ref="B79:G79"/>
    <mergeCell ref="B51:F51"/>
    <mergeCell ref="M48:O48"/>
    <mergeCell ref="B42:I42"/>
    <mergeCell ref="A57:A58"/>
    <mergeCell ref="L122:M122"/>
    <mergeCell ref="H57:H58"/>
    <mergeCell ref="M57:O57"/>
    <mergeCell ref="B102:G102"/>
    <mergeCell ref="B104:G104"/>
    <mergeCell ref="L118:M118"/>
    <mergeCell ref="B75:G75"/>
    <mergeCell ref="I9:L9"/>
    <mergeCell ref="I10:L10"/>
    <mergeCell ref="C24:O24"/>
    <mergeCell ref="C25:O25"/>
    <mergeCell ref="E19:G19"/>
    <mergeCell ref="I19:J19"/>
    <mergeCell ref="B22:R22"/>
    <mergeCell ref="Q19:R19"/>
    <mergeCell ref="B19:C19"/>
    <mergeCell ref="B17:C17"/>
    <mergeCell ref="B106:G106"/>
    <mergeCell ref="B87:G87"/>
    <mergeCell ref="Q20:R20"/>
    <mergeCell ref="G14:L14"/>
    <mergeCell ref="B95:G95"/>
    <mergeCell ref="B52:F52"/>
    <mergeCell ref="B62:G62"/>
    <mergeCell ref="B64:G64"/>
    <mergeCell ref="B81:G81"/>
    <mergeCell ref="B65:R65"/>
    <mergeCell ref="B53:O53"/>
    <mergeCell ref="B85:R85"/>
    <mergeCell ref="X98:AN98"/>
    <mergeCell ref="X99:AN99"/>
    <mergeCell ref="B105:G105"/>
    <mergeCell ref="B74:G74"/>
    <mergeCell ref="B80:G80"/>
    <mergeCell ref="B70:G70"/>
    <mergeCell ref="B71:G71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36" max="17" man="1"/>
    <brk id="68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2021-02-10T13:56:47Z</cp:lastPrinted>
  <dcterms:created xsi:type="dcterms:W3CDTF">2019-01-14T08:15:45Z</dcterms:created>
  <dcterms:modified xsi:type="dcterms:W3CDTF">2021-02-18T12:29:59Z</dcterms:modified>
</cp:coreProperties>
</file>