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Лист1!$A$1:$Q$114</definedName>
  </definedNames>
  <calcPr calcId="152511"/>
</workbook>
</file>

<file path=xl/calcChain.xml><?xml version="1.0" encoding="utf-8"?>
<calcChain xmlns="http://schemas.openxmlformats.org/spreadsheetml/2006/main">
  <c r="M89" i="1" l="1"/>
  <c r="J89" i="1"/>
  <c r="P89" i="1" s="1"/>
  <c r="Q89" i="1" s="1"/>
  <c r="M85" i="1"/>
  <c r="M84" i="1"/>
  <c r="N84" i="1" s="1"/>
  <c r="M43" i="1"/>
  <c r="N43" i="1" s="1"/>
  <c r="Q43" i="1" s="1"/>
  <c r="N44" i="1"/>
  <c r="P96" i="1"/>
  <c r="Q96" i="1" s="1"/>
  <c r="J100" i="1"/>
  <c r="P100" i="1" s="1"/>
  <c r="Q100" i="1" s="1"/>
  <c r="J98" i="1"/>
  <c r="P98" i="1"/>
  <c r="Q98" i="1" s="1"/>
  <c r="K96" i="1"/>
  <c r="J93" i="1"/>
  <c r="K93" i="1"/>
  <c r="N100" i="1"/>
  <c r="N96" i="1"/>
  <c r="N93" i="1"/>
  <c r="K89" i="1"/>
  <c r="J85" i="1"/>
  <c r="K85" i="1"/>
  <c r="J84" i="1"/>
  <c r="K84" i="1"/>
  <c r="L65" i="1"/>
  <c r="N65" i="1"/>
  <c r="I65" i="1"/>
  <c r="I74" i="1"/>
  <c r="K74" i="1" s="1"/>
  <c r="J55" i="1"/>
  <c r="K55" i="1" s="1"/>
  <c r="J54" i="1"/>
  <c r="K54" i="1" s="1"/>
  <c r="J53" i="1"/>
  <c r="K53" i="1" s="1"/>
  <c r="K56" i="1" s="1"/>
  <c r="I53" i="1"/>
  <c r="I42" i="1"/>
  <c r="I46" i="1" s="1"/>
  <c r="N80" i="1"/>
  <c r="P54" i="1"/>
  <c r="Q54" i="1" s="1"/>
  <c r="P81" i="1"/>
  <c r="Q81" i="1" s="1"/>
  <c r="P80" i="1"/>
  <c r="Q80" i="1" s="1"/>
  <c r="K80" i="1"/>
  <c r="O68" i="1"/>
  <c r="Q68" i="1"/>
  <c r="K81" i="1"/>
  <c r="N68" i="1"/>
  <c r="K68" i="1"/>
  <c r="N54" i="1"/>
  <c r="N55" i="1"/>
  <c r="M56" i="1"/>
  <c r="P56" i="1" s="1"/>
  <c r="I71" i="1"/>
  <c r="K71" i="1"/>
  <c r="N77" i="1"/>
  <c r="N81" i="1"/>
  <c r="P65" i="1"/>
  <c r="K65" i="1"/>
  <c r="I56" i="1"/>
  <c r="J43" i="1"/>
  <c r="K98" i="1"/>
  <c r="K100" i="1"/>
  <c r="M46" i="1"/>
  <c r="L74" i="1"/>
  <c r="O74" i="1"/>
  <c r="Q74" i="1" s="1"/>
  <c r="J77" i="1"/>
  <c r="K77" i="1" s="1"/>
  <c r="J56" i="1"/>
  <c r="P55" i="1"/>
  <c r="Q55" i="1" s="1"/>
  <c r="P53" i="1"/>
  <c r="P93" i="1"/>
  <c r="Q93" i="1" s="1"/>
  <c r="N98" i="1"/>
  <c r="P85" i="1"/>
  <c r="Q85" i="1"/>
  <c r="N85" i="1"/>
  <c r="L42" i="1"/>
  <c r="O42" i="1" s="1"/>
  <c r="Q42" i="1" s="1"/>
  <c r="O65" i="1"/>
  <c r="Q65" i="1"/>
  <c r="L53" i="1"/>
  <c r="K43" i="1"/>
  <c r="L71" i="1"/>
  <c r="O71" i="1"/>
  <c r="N53" i="1"/>
  <c r="N56" i="1"/>
  <c r="Q56" i="1" s="1"/>
  <c r="P77" i="1"/>
  <c r="Q77" i="1" s="1"/>
  <c r="N74" i="1"/>
  <c r="O53" i="1"/>
  <c r="Q53" i="1"/>
  <c r="L56" i="1"/>
  <c r="O56" i="1"/>
  <c r="L46" i="1"/>
  <c r="N46" i="1" s="1"/>
  <c r="N71" i="1"/>
  <c r="Q71" i="1"/>
  <c r="N89" i="1"/>
  <c r="J46" i="1" l="1"/>
  <c r="P46" i="1" s="1"/>
  <c r="O46" i="1"/>
  <c r="N42" i="1"/>
  <c r="P43" i="1"/>
  <c r="P84" i="1"/>
  <c r="Q84" i="1" s="1"/>
  <c r="J44" i="1"/>
  <c r="K42" i="1"/>
  <c r="K46" i="1" l="1"/>
  <c r="Q46" i="1" s="1"/>
  <c r="P44" i="1"/>
  <c r="Q44" i="1" s="1"/>
  <c r="K44" i="1"/>
</calcChain>
</file>

<file path=xl/sharedStrings.xml><?xml version="1.0" encoding="utf-8"?>
<sst xmlns="http://schemas.openxmlformats.org/spreadsheetml/2006/main" count="182" uniqueCount="110">
  <si>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</si>
  <si>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</si>
  <si>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</si>
  <si>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</si>
  <si>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</si>
  <si>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</si>
  <si>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</si>
  <si>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</si>
  <si>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</si>
  <si>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</si>
  <si>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</si>
  <si>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</si>
  <si>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</si>
  <si>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</si>
  <si>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</si>
  <si>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</si>
  <si>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</si>
  <si>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</si>
  <si>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</si>
  <si>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</si>
  <si>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</si>
  <si>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</si>
  <si>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</si>
  <si>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 xml:space="preserve">Здійснення заходів з енергозбереження </t>
  </si>
  <si>
    <t>обсяг видатків</t>
  </si>
  <si>
    <t>середня сума на відшкодування відсоткових ставок для 1 заявника</t>
  </si>
  <si>
    <t>середні витрати на проведення заходів з енергозбереження в одному будинку</t>
  </si>
  <si>
    <t>заявник</t>
  </si>
  <si>
    <t>од.</t>
  </si>
  <si>
    <t>грн.</t>
  </si>
  <si>
    <t>рази</t>
  </si>
  <si>
    <t>%</t>
  </si>
  <si>
    <t>рішення сесії міської ради</t>
  </si>
  <si>
    <t>розрахунково</t>
  </si>
  <si>
    <t xml:space="preserve">Заходи з енергозбереження </t>
  </si>
  <si>
    <t>від 29 грудня 2018 року № 1209)</t>
  </si>
  <si>
    <t>ЗВІТ</t>
  </si>
  <si>
    <t>про виконання паспорта бюджетної програми</t>
  </si>
  <si>
    <t>динаміка призначень на відшкодування відсоткових ставок за залученими кредитами порівняно з попереднім періодом</t>
  </si>
  <si>
    <t>прогнозна кількість житлових будинків, в яких планується проведення заходів з енергозбереження</t>
  </si>
  <si>
    <t>прогнозна кількість приватних будинків, в яких планується проведення заходів з встановлення сонячних електростанцій на покрівлях та фасадах приватних будинків</t>
  </si>
  <si>
    <t>середні витрати на проведення заходів з встановлення сонячних електростанцій в одному будинку</t>
  </si>
  <si>
    <t>динаміка кількості заходів з енергозбереження порівняно з попереднім роком</t>
  </si>
  <si>
    <t>(код Програмної класифікації видатків  та кредитування місцевого бюджету)</t>
  </si>
  <si>
    <t>затрат</t>
  </si>
  <si>
    <t>продукту</t>
  </si>
  <si>
    <t>ефективності</t>
  </si>
  <si>
    <t>якості</t>
  </si>
  <si>
    <t>Пояснення: фактична сума відшкодованих відсоткових ставок за залученими кредитами банківськими установами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</si>
  <si>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</si>
  <si>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</si>
  <si>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</si>
  <si>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</si>
  <si>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</si>
  <si>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</si>
  <si>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</si>
  <si>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7640</t>
  </si>
  <si>
    <t>0470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</si>
  <si>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</si>
  <si>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</si>
  <si>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Реконструкція і капітальний ремонт житлових будинків із застосуванням енергозберігаючих технологій і обладнання</t>
  </si>
  <si>
    <t>Мета бюджетної програми</t>
  </si>
  <si>
    <t xml:space="preserve">Забезпечити збереження енргоресурсів та їх економне використання </t>
  </si>
  <si>
    <t>8.</t>
  </si>
  <si>
    <t>Завдання бюджетної програми</t>
  </si>
  <si>
    <t>4.</t>
  </si>
  <si>
    <t>5.</t>
  </si>
  <si>
    <t>Завдання</t>
  </si>
  <si>
    <r>
      <t>Завдання 1</t>
    </r>
    <r>
      <rPr>
        <sz val="12"/>
        <rFont val="Times New Roman"/>
        <family val="1"/>
        <charset val="204"/>
      </rPr>
      <t xml:space="preserve"> Завдання 1. Відшкодування відсоткових ставок за залученими кредитами на заходи з підвищення енергоефективності </t>
    </r>
  </si>
  <si>
    <r>
      <t>Завдання 2</t>
    </r>
    <r>
      <rPr>
        <sz val="12"/>
        <rFont val="Times New Roman"/>
        <family val="1"/>
        <charset val="204"/>
      </rPr>
      <t xml:space="preserve"> Здійснення заходів з енергозбереження </t>
    </r>
  </si>
  <si>
    <t xml:space="preserve">Завдання 2. Здійснення заходів з енергозбереження </t>
  </si>
  <si>
    <t>гривень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</si>
  <si>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</si>
  <si>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</si>
  <si>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</si>
  <si>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 xml:space="preserve">Пояснення: фактична вартість виконаних робіт із здійснення заходів з енергозбереження відповідно до актів виконаних робіт 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</si>
  <si>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</si>
  <si>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</si>
  <si>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</si>
  <si>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 xml:space="preserve">Пояснення: фактична кількість заявників, які звернулися до банківських установ за відшкодуванням відсоткових ставок за залученими кредитами на заходи з підвищення енергоефективності </t>
  </si>
  <si>
    <t>Пояснення: п. 1 відшкодування витрат на погашення тіла кредиту здійснено у відповідності до наданих банківськими установами реєстрів</t>
  </si>
  <si>
    <t>п. 2 фактичне використання коштів</t>
  </si>
  <si>
    <t>10. Узагальнений висновок про виконання бюджетної програми.</t>
  </si>
  <si>
    <t>(найменування відповідального виконавця)</t>
  </si>
  <si>
    <t xml:space="preserve">Пояснення: 1) фактична кількість заявників, які звернулися до банківських установ за відшкодуванням відсоткових ставок за залученими кредитами на заходи з підвищення енергоефективності </t>
  </si>
  <si>
    <t>місцевого бюджету на 01.01.2021 року</t>
  </si>
  <si>
    <t xml:space="preserve">Завдання 1. Відшкодування частини відсоткових ставок та кредитів на заходи з підвищення енергоефективності </t>
  </si>
  <si>
    <t>Завдання 3. Впровадження заходів прооекту "Підвищення енергоефективності систем водопостачання та водоочищення"</t>
  </si>
  <si>
    <t>Впровадження заходів прооекту "Підвищення енергоефективності систем водопостачання та водоочищення"</t>
  </si>
  <si>
    <t xml:space="preserve">Відшкодування частини відсоткових ставок та кредитів на заходи з підвищення енергоефективності </t>
  </si>
  <si>
    <t>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багатоквартирнихх ж/б  на 2019-2022 рр., Програма утримання та розвитку житлово-комунального господарства та благоустрою м.Хмельницького на 2017-2020 роки</t>
  </si>
  <si>
    <t>Програма сприяння впровадження відновлювальних джерел енергії власниками приватних житлових будинків м.Хмельницького на 2018-2029 роки, Програма утримання та розвитку житлово-комунального господарства та благоустрою м.Хмельницького на 2017-2020 роки</t>
  </si>
  <si>
    <t xml:space="preserve">Програма NIP щодо модернізації водного сектору в Україні – Модернізація об’єктів водопостачання та водовідведення </t>
  </si>
  <si>
    <t>прогнозна кількість заявників,  для яких буде здійснене відшкодування частини відсоткових ставок та кредитів на заходи з підвищення енергоефективності</t>
  </si>
  <si>
    <r>
      <rPr>
        <b/>
        <sz val="12"/>
        <rFont val="Times New Roman"/>
        <family val="1"/>
        <charset val="204"/>
      </rPr>
      <t>Завдання 3.</t>
    </r>
    <r>
      <rPr>
        <sz val="12"/>
        <rFont val="Times New Roman"/>
        <family val="1"/>
        <charset val="204"/>
      </rPr>
      <t xml:space="preserve"> Впровадження заходів прооекту "Підвищення енергоефективності систем водопостачання та водоочищення"</t>
    </r>
  </si>
  <si>
    <t xml:space="preserve">кількість каналізаційних насосних станцій, що підлягають реконструкції із заміною насосного обладнання </t>
  </si>
  <si>
    <t>кредитний договір</t>
  </si>
  <si>
    <t>економія коштів від впровадження заходів проєкту</t>
  </si>
  <si>
    <t>грн</t>
  </si>
  <si>
    <t>Пояснення: показник зменшився, що пов'язано з фактичною кількістю наданих актів на виконання робіт</t>
  </si>
  <si>
    <t>Виконання бюджетної програми становить 34,4 % до затверджених призначень в 2020 р.</t>
  </si>
  <si>
    <t>Пояснення: на початку року подано 27 заяв на проведення заходів з енергозбереження відповідно до кошторисних призначень відшкодування проведено власниками 16 домогосподарств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</si>
  <si>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</si>
  <si>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</si>
  <si>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</si>
  <si>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</si>
  <si>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</si>
  <si>
    <t>Аналіз стану виконання результативних показників: завдання 1. в показниках затрат спостерігається відхилення, що пов'язане з фактичною сума відшкодованих відсоткових ставок за залученими кредитами банківськими установами; завдання 2.  недовиконання показників продукту пов'язане з тим, що на початку року подано 27 заяв на проведення заходів з енергозбереження, відповідно до кошторисних призначень відшкодування проведено власниками 16 домогосподарств; завдання 3. показники не виконані, внесено зміни в тендерну документацію та відповідно продовжено строк подання тендерних пропозицій учасниками і перенесення підписання контрактних угод із переможцем тендеру, початок робіт по об`єктам перенесено на початок 2021 року.</t>
  </si>
  <si>
    <t>Пояснення: кошти не освоєні, внесено зміни в тендерну документацію та відповідно продовжено строк подання тендерних пропозицій учасниками і перенесення підписання контрактних угод із переможцем тендеру (основне обладнання для реалізації проєкту відповідно до тендерних умов виготовляється за індивідуальним замовленням компанії — переможця тендеру за кордоном заводами-виробниками устаткування. В зв'язку з ситуацією, що склалася через карантинні обмеження, а також враховуючи доставку і процедуру митного оформлення, обладнання буде виготовлено та доставлено на об`єкти у січні - лютому 2021 рр.), початок робіт по об`єктам перенесено на початок 2021 року.</t>
  </si>
  <si>
    <t>проектно-кошторисна документація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</si>
</sst>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43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9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Alignment="1"/>
    <xf numFmtId="0" fontId="9" fillId="0" borderId="0" xfId="0" applyFont="1" applyAlignment="1">
      <alignment horizontal="right"/>
    </xf>
    <xf numFmtId="1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Alignment="1">
      <alignment horizontal="left"/>
    </xf>
    <xf numFmtId="0" fontId="2" fillId="0" borderId="0" xfId="3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/>
    <xf numFmtId="0" fontId="2" fillId="0" borderId="2" xfId="3" applyFont="1" applyBorder="1"/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0" fontId="2" fillId="0" borderId="0" xfId="2" applyFont="1" applyBorder="1" applyAlignment="1">
      <alignment vertical="center" wrapText="1"/>
    </xf>
    <xf numFmtId="0" fontId="0" fillId="0" borderId="2" xfId="0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4" fontId="2" fillId="0" borderId="3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2" fontId="2" fillId="0" borderId="1" xfId="2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 wrapText="1"/>
    </xf>
    <xf numFmtId="177" fontId="9" fillId="0" borderId="0" xfId="0" applyNumberFormat="1" applyFont="1"/>
    <xf numFmtId="0" fontId="3" fillId="0" borderId="0" xfId="0" applyFont="1"/>
    <xf numFmtId="2" fontId="8" fillId="0" borderId="0" xfId="0" applyNumberFormat="1" applyFont="1"/>
    <xf numFmtId="177" fontId="8" fillId="0" borderId="0" xfId="0" applyNumberFormat="1" applyFont="1"/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5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8" fillId="0" borderId="7" xfId="0" applyFont="1" applyBorder="1" applyAlignment="1">
      <alignment horizontal="center" vertical="justify"/>
    </xf>
    <xf numFmtId="49" fontId="2" fillId="0" borderId="2" xfId="3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7" xfId="3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7" xfId="3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"/>
  <sheetViews>
    <sheetView tabSelected="1" view="pageBreakPreview" topLeftCell="E97" zoomScaleNormal="100" zoomScaleSheetLayoutView="100" workbookViewId="0">
      <selection activeCell="X110" sqref="X110"/>
    </sheetView>
  </sheetViews>
  <sheetFormatPr defaultRowHeight="15" x14ac:dyDescent="0.25"/>
  <cols>
    <col min="1" max="1" width="4.85546875" style="4" customWidth="1"/>
    <col min="2" max="2" width="10.42578125" style="4" customWidth="1"/>
    <col min="3" max="3" width="6.85546875" style="4" customWidth="1"/>
    <col min="4" max="4" width="12.42578125" style="4" customWidth="1"/>
    <col min="5" max="5" width="11.7109375" style="4" customWidth="1"/>
    <col min="6" max="6" width="10.42578125" style="4" customWidth="1"/>
    <col min="7" max="7" width="12.28515625" style="4" customWidth="1"/>
    <col min="8" max="8" width="14.140625" style="4" customWidth="1"/>
    <col min="9" max="9" width="12.7109375" style="4" customWidth="1"/>
    <col min="10" max="10" width="15.28515625" style="4" customWidth="1"/>
    <col min="11" max="11" width="15.42578125" style="4" customWidth="1"/>
    <col min="12" max="12" width="12.140625" style="4" customWidth="1"/>
    <col min="13" max="14" width="13" style="4" customWidth="1"/>
    <col min="15" max="15" width="12.42578125" style="4" customWidth="1"/>
    <col min="16" max="16" width="15.7109375" style="4" customWidth="1"/>
    <col min="17" max="17" width="15.42578125" style="4" customWidth="1"/>
    <col min="18" max="16384" width="9.140625" style="4"/>
  </cols>
  <sheetData>
    <row r="1" spans="1:17" x14ac:dyDescent="0.25">
      <c r="N1" s="1" t="s">
        <v>7</v>
      </c>
    </row>
    <row r="2" spans="1:17" x14ac:dyDescent="0.25">
      <c r="N2" s="1" t="s">
        <v>4</v>
      </c>
    </row>
    <row r="3" spans="1:17" x14ac:dyDescent="0.25">
      <c r="N3" s="1" t="s">
        <v>5</v>
      </c>
    </row>
    <row r="4" spans="1:17" x14ac:dyDescent="0.25">
      <c r="N4" s="2" t="s">
        <v>6</v>
      </c>
    </row>
    <row r="5" spans="1:17" x14ac:dyDescent="0.25">
      <c r="N5" s="2" t="s">
        <v>35</v>
      </c>
    </row>
    <row r="8" spans="1:17" x14ac:dyDescent="0.25">
      <c r="J8" s="30" t="s">
        <v>36</v>
      </c>
      <c r="K8" s="13"/>
      <c r="L8" s="13"/>
      <c r="O8" s="13"/>
      <c r="P8" s="13"/>
    </row>
    <row r="9" spans="1:17" ht="15.75" x14ac:dyDescent="0.25">
      <c r="I9" s="112" t="s">
        <v>37</v>
      </c>
      <c r="J9" s="112"/>
      <c r="K9" s="112"/>
      <c r="L9" s="112"/>
      <c r="M9" s="29"/>
      <c r="N9" s="29"/>
      <c r="O9" s="29"/>
      <c r="P9" s="29"/>
      <c r="Q9" s="29"/>
    </row>
    <row r="10" spans="1:17" ht="15.75" x14ac:dyDescent="0.25">
      <c r="I10" s="112" t="s">
        <v>85</v>
      </c>
      <c r="J10" s="112"/>
      <c r="K10" s="112"/>
      <c r="L10" s="112"/>
      <c r="M10" s="29"/>
      <c r="N10" s="29"/>
      <c r="O10" s="29"/>
      <c r="P10" s="29"/>
    </row>
    <row r="13" spans="1:17" ht="19.5" customHeight="1" x14ac:dyDescent="0.25">
      <c r="A13" s="47" t="s">
        <v>0</v>
      </c>
      <c r="B13" s="106">
        <v>1200000</v>
      </c>
      <c r="C13" s="106"/>
      <c r="F13" s="106" t="s">
        <v>1</v>
      </c>
      <c r="G13" s="106"/>
      <c r="H13" s="106"/>
      <c r="I13" s="106"/>
      <c r="J13" s="106"/>
      <c r="K13" s="106"/>
      <c r="L13" s="106"/>
      <c r="M13" s="106"/>
      <c r="N13" s="33"/>
      <c r="O13" s="33"/>
      <c r="P13" s="104" t="s">
        <v>49</v>
      </c>
      <c r="Q13" s="104"/>
    </row>
    <row r="14" spans="1:17" ht="57.75" customHeight="1" x14ac:dyDescent="0.25">
      <c r="A14" s="47"/>
      <c r="B14" s="115" t="s">
        <v>43</v>
      </c>
      <c r="C14" s="115"/>
      <c r="F14" s="107" t="s">
        <v>52</v>
      </c>
      <c r="G14" s="107"/>
      <c r="H14" s="107"/>
      <c r="I14" s="107"/>
      <c r="J14" s="107"/>
      <c r="K14" s="107"/>
      <c r="L14" s="107"/>
      <c r="M14" s="107"/>
      <c r="N14" s="9"/>
      <c r="O14" s="9"/>
      <c r="P14" s="105" t="s">
        <v>50</v>
      </c>
      <c r="Q14" s="105"/>
    </row>
    <row r="15" spans="1:17" ht="15.75" x14ac:dyDescent="0.25">
      <c r="A15" s="47"/>
      <c r="B15" s="5"/>
      <c r="N15" s="33"/>
      <c r="O15" s="33"/>
      <c r="P15" s="34"/>
      <c r="Q15" s="34"/>
    </row>
    <row r="16" spans="1:17" ht="18.75" customHeight="1" x14ac:dyDescent="0.25">
      <c r="A16" s="47" t="s">
        <v>2</v>
      </c>
      <c r="B16" s="106">
        <v>1210000</v>
      </c>
      <c r="C16" s="106"/>
      <c r="F16" s="106" t="s">
        <v>1</v>
      </c>
      <c r="G16" s="106"/>
      <c r="H16" s="106"/>
      <c r="I16" s="106"/>
      <c r="J16" s="106"/>
      <c r="K16" s="106"/>
      <c r="L16" s="106"/>
      <c r="M16" s="106"/>
      <c r="N16" s="33"/>
      <c r="O16" s="33"/>
      <c r="P16" s="104" t="s">
        <v>49</v>
      </c>
      <c r="Q16" s="104"/>
    </row>
    <row r="17" spans="1:21" ht="56.25" customHeight="1" x14ac:dyDescent="0.25">
      <c r="A17" s="47"/>
      <c r="B17" s="115" t="s">
        <v>43</v>
      </c>
      <c r="C17" s="115"/>
      <c r="F17" s="107" t="s">
        <v>83</v>
      </c>
      <c r="G17" s="107"/>
      <c r="H17" s="107"/>
      <c r="I17" s="107"/>
      <c r="J17" s="107"/>
      <c r="K17" s="107"/>
      <c r="L17" s="107"/>
      <c r="M17" s="107"/>
      <c r="N17" s="9"/>
      <c r="O17" s="9"/>
      <c r="P17" s="105" t="s">
        <v>50</v>
      </c>
      <c r="Q17" s="105"/>
    </row>
    <row r="18" spans="1:21" ht="15.75" x14ac:dyDescent="0.25">
      <c r="A18" s="47"/>
      <c r="B18" s="5"/>
      <c r="P18" s="34"/>
      <c r="Q18" s="34"/>
    </row>
    <row r="19" spans="1:21" ht="18" customHeight="1" x14ac:dyDescent="0.25">
      <c r="A19" s="47" t="s">
        <v>3</v>
      </c>
      <c r="B19" s="106">
        <v>1217640</v>
      </c>
      <c r="C19" s="106"/>
      <c r="E19" s="108" t="s">
        <v>56</v>
      </c>
      <c r="F19" s="108"/>
      <c r="G19" s="14"/>
      <c r="H19" s="108" t="s">
        <v>57</v>
      </c>
      <c r="I19" s="108"/>
      <c r="J19" s="113" t="s">
        <v>34</v>
      </c>
      <c r="K19" s="113"/>
      <c r="L19" s="113"/>
      <c r="M19" s="113"/>
      <c r="N19" s="113"/>
      <c r="P19" s="111">
        <v>22201100000</v>
      </c>
      <c r="Q19" s="111"/>
    </row>
    <row r="20" spans="1:21" ht="53.25" customHeight="1" x14ac:dyDescent="0.25">
      <c r="A20" s="47"/>
      <c r="B20" s="115" t="s">
        <v>43</v>
      </c>
      <c r="C20" s="115"/>
      <c r="E20" s="93" t="s">
        <v>54</v>
      </c>
      <c r="F20" s="93"/>
      <c r="G20" s="15"/>
      <c r="H20" s="110" t="s">
        <v>55</v>
      </c>
      <c r="I20" s="110"/>
      <c r="J20" s="114" t="s">
        <v>53</v>
      </c>
      <c r="K20" s="114"/>
      <c r="L20" s="114"/>
      <c r="M20" s="114"/>
      <c r="N20" s="114"/>
      <c r="P20" s="105" t="s">
        <v>51</v>
      </c>
      <c r="Q20" s="105"/>
    </row>
    <row r="21" spans="1:21" x14ac:dyDescent="0.25">
      <c r="A21" s="28"/>
    </row>
    <row r="22" spans="1:21" x14ac:dyDescent="0.25">
      <c r="A22" s="28"/>
    </row>
    <row r="23" spans="1:21" ht="18.75" customHeight="1" x14ac:dyDescent="0.25">
      <c r="A23" s="35" t="s">
        <v>65</v>
      </c>
      <c r="B23" s="109" t="s">
        <v>58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37"/>
      <c r="T23" s="37"/>
    </row>
    <row r="24" spans="1:21" ht="15.75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37"/>
      <c r="U24" s="33"/>
    </row>
    <row r="25" spans="1:21" ht="18" customHeight="1" x14ac:dyDescent="0.25">
      <c r="A25" s="37"/>
      <c r="B25" s="38" t="s">
        <v>16</v>
      </c>
      <c r="C25" s="102" t="s">
        <v>59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44"/>
      <c r="P25" s="44"/>
      <c r="Q25" s="44"/>
      <c r="R25" s="44"/>
      <c r="S25" s="44"/>
      <c r="T25" s="44"/>
      <c r="U25" s="33"/>
    </row>
    <row r="26" spans="1:21" ht="18" customHeight="1" x14ac:dyDescent="0.25">
      <c r="A26" s="37"/>
      <c r="B26" s="38">
        <v>1</v>
      </c>
      <c r="C26" s="103" t="s">
        <v>60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44"/>
      <c r="P26" s="44"/>
      <c r="Q26" s="44"/>
      <c r="R26" s="44"/>
      <c r="S26" s="44"/>
      <c r="T26" s="44"/>
      <c r="U26" s="33"/>
    </row>
    <row r="27" spans="1:21" ht="13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</row>
    <row r="28" spans="1:21" ht="15.75" x14ac:dyDescent="0.25">
      <c r="A28" s="35" t="s">
        <v>66</v>
      </c>
      <c r="B28" s="39" t="s">
        <v>61</v>
      </c>
      <c r="C28" s="39"/>
      <c r="D28" s="39"/>
      <c r="E28" s="40" t="s">
        <v>62</v>
      </c>
      <c r="F28" s="40"/>
      <c r="G28" s="40"/>
      <c r="H28" s="40"/>
      <c r="I28" s="40"/>
      <c r="J28" s="40"/>
      <c r="K28" s="40"/>
      <c r="L28" s="40"/>
      <c r="M28" s="40"/>
      <c r="N28" s="45"/>
      <c r="O28" s="41"/>
      <c r="P28" s="41"/>
      <c r="Q28" s="41"/>
      <c r="R28" s="34"/>
      <c r="S28" s="34"/>
      <c r="T28" s="34"/>
    </row>
    <row r="29" spans="1:21" ht="18.75" customHeight="1" x14ac:dyDescent="0.25">
      <c r="A29" s="34"/>
      <c r="B29" s="34"/>
      <c r="C29" s="34"/>
      <c r="D29" s="34"/>
      <c r="E29" s="8"/>
      <c r="F29" s="8"/>
      <c r="G29" s="8"/>
      <c r="H29" s="8"/>
      <c r="I29" s="8"/>
      <c r="J29" s="8"/>
      <c r="K29" s="8"/>
      <c r="L29" s="8"/>
      <c r="M29" s="3"/>
      <c r="N29" s="8"/>
      <c r="O29" s="8"/>
      <c r="P29" s="34"/>
      <c r="Q29" s="34"/>
      <c r="R29" s="34"/>
      <c r="S29" s="34"/>
      <c r="T29" s="34"/>
    </row>
    <row r="30" spans="1:21" ht="15.75" x14ac:dyDescent="0.25">
      <c r="A30" s="42" t="s">
        <v>14</v>
      </c>
      <c r="B30" s="3" t="s">
        <v>64</v>
      </c>
      <c r="C30" s="43"/>
      <c r="D30" s="3"/>
      <c r="E30" s="3"/>
      <c r="F30" s="3"/>
      <c r="G30" s="3"/>
      <c r="H30" s="3"/>
      <c r="I30" s="3"/>
      <c r="J30" s="3"/>
      <c r="K30" s="3"/>
      <c r="L30" s="3"/>
      <c r="M30" s="34"/>
      <c r="N30" s="34"/>
      <c r="O30" s="34"/>
      <c r="P30" s="34"/>
      <c r="Q30" s="34"/>
      <c r="R30" s="34"/>
      <c r="S30" s="34"/>
      <c r="T30" s="34"/>
    </row>
    <row r="31" spans="1:21" ht="15.75" x14ac:dyDescent="0.25">
      <c r="A31" s="42"/>
      <c r="B31" s="3"/>
      <c r="C31" s="43"/>
      <c r="D31" s="3"/>
      <c r="E31" s="3"/>
      <c r="F31" s="3"/>
      <c r="G31" s="3"/>
      <c r="H31" s="3"/>
      <c r="I31" s="3"/>
      <c r="J31" s="3"/>
      <c r="K31" s="3"/>
      <c r="L31" s="3"/>
      <c r="M31" s="34"/>
      <c r="N31" s="34"/>
      <c r="O31" s="34"/>
      <c r="P31" s="34"/>
      <c r="Q31" s="34"/>
      <c r="R31" s="34"/>
      <c r="S31" s="34"/>
      <c r="T31" s="34"/>
    </row>
    <row r="32" spans="1:21" ht="18" customHeight="1" x14ac:dyDescent="0.25">
      <c r="A32" s="42"/>
      <c r="B32" s="38" t="s">
        <v>16</v>
      </c>
      <c r="C32" s="102" t="s">
        <v>67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34"/>
      <c r="P32" s="34"/>
      <c r="Q32" s="34"/>
      <c r="R32" s="34"/>
      <c r="S32" s="34"/>
      <c r="T32" s="34"/>
    </row>
    <row r="33" spans="1:20" ht="18" customHeight="1" x14ac:dyDescent="0.25">
      <c r="A33" s="42"/>
      <c r="B33" s="38">
        <v>1</v>
      </c>
      <c r="C33" s="103" t="s">
        <v>86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34"/>
      <c r="P33" s="34"/>
      <c r="Q33" s="34"/>
      <c r="R33" s="34"/>
      <c r="S33" s="34"/>
      <c r="T33" s="34"/>
    </row>
    <row r="34" spans="1:20" ht="18" customHeight="1" x14ac:dyDescent="0.25">
      <c r="A34" s="42"/>
      <c r="B34" s="38">
        <v>2</v>
      </c>
      <c r="C34" s="103" t="s">
        <v>70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34"/>
      <c r="P34" s="34"/>
      <c r="Q34" s="34"/>
      <c r="R34" s="34"/>
      <c r="S34" s="34"/>
      <c r="T34" s="34"/>
    </row>
    <row r="35" spans="1:20" ht="18" customHeight="1" x14ac:dyDescent="0.25">
      <c r="A35" s="42"/>
      <c r="B35" s="38">
        <v>3</v>
      </c>
      <c r="C35" s="99" t="s">
        <v>87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34"/>
      <c r="P35" s="34"/>
      <c r="Q35" s="34"/>
      <c r="R35" s="34"/>
      <c r="S35" s="34"/>
      <c r="T35" s="34"/>
    </row>
    <row r="36" spans="1:20" ht="15.75" x14ac:dyDescent="0.25">
      <c r="A36" s="42"/>
      <c r="B36" s="3"/>
      <c r="C36" s="43"/>
      <c r="D36" s="3"/>
      <c r="E36" s="3"/>
      <c r="F36" s="3"/>
      <c r="G36" s="3"/>
      <c r="H36" s="3"/>
      <c r="I36" s="3"/>
      <c r="J36" s="3"/>
      <c r="K36" s="3"/>
      <c r="L36" s="3"/>
      <c r="M36" s="34"/>
      <c r="N36" s="34"/>
      <c r="O36" s="34"/>
      <c r="P36" s="34"/>
      <c r="Q36" s="34"/>
      <c r="R36" s="34"/>
      <c r="S36" s="34"/>
      <c r="T36" s="34"/>
    </row>
    <row r="37" spans="1:20" ht="18" customHeight="1" x14ac:dyDescent="0.25">
      <c r="A37" s="47" t="s">
        <v>17</v>
      </c>
      <c r="B37" s="46" t="s">
        <v>72</v>
      </c>
    </row>
    <row r="38" spans="1:20" ht="15.75" x14ac:dyDescent="0.25">
      <c r="B38" s="3"/>
      <c r="Q38" s="4" t="s">
        <v>71</v>
      </c>
    </row>
    <row r="39" spans="1:20" ht="31.5" customHeight="1" x14ac:dyDescent="0.25">
      <c r="A39" s="116" t="s">
        <v>16</v>
      </c>
      <c r="B39" s="118" t="s">
        <v>13</v>
      </c>
      <c r="C39" s="119"/>
      <c r="D39" s="119"/>
      <c r="E39" s="119"/>
      <c r="F39" s="119"/>
      <c r="G39" s="119"/>
      <c r="H39" s="120"/>
      <c r="I39" s="97" t="s">
        <v>11</v>
      </c>
      <c r="J39" s="97"/>
      <c r="K39" s="97"/>
      <c r="L39" s="97" t="s">
        <v>73</v>
      </c>
      <c r="M39" s="97"/>
      <c r="N39" s="97"/>
      <c r="O39" s="97" t="s">
        <v>12</v>
      </c>
      <c r="P39" s="97"/>
      <c r="Q39" s="97"/>
    </row>
    <row r="40" spans="1:20" ht="30" customHeight="1" x14ac:dyDescent="0.25">
      <c r="A40" s="117"/>
      <c r="B40" s="121"/>
      <c r="C40" s="122"/>
      <c r="D40" s="122"/>
      <c r="E40" s="122"/>
      <c r="F40" s="122"/>
      <c r="G40" s="122"/>
      <c r="H40" s="123"/>
      <c r="I40" s="54" t="s">
        <v>8</v>
      </c>
      <c r="J40" s="54" t="s">
        <v>9</v>
      </c>
      <c r="K40" s="54" t="s">
        <v>10</v>
      </c>
      <c r="L40" s="54" t="s">
        <v>8</v>
      </c>
      <c r="M40" s="57" t="s">
        <v>9</v>
      </c>
      <c r="N40" s="54" t="s">
        <v>10</v>
      </c>
      <c r="O40" s="59" t="s">
        <v>8</v>
      </c>
      <c r="P40" s="54" t="s">
        <v>9</v>
      </c>
      <c r="Q40" s="54" t="s">
        <v>10</v>
      </c>
    </row>
    <row r="41" spans="1:20" ht="15.75" x14ac:dyDescent="0.25">
      <c r="A41" s="60">
        <v>1</v>
      </c>
      <c r="B41" s="97">
        <v>2</v>
      </c>
      <c r="C41" s="97"/>
      <c r="D41" s="97"/>
      <c r="E41" s="97"/>
      <c r="F41" s="97"/>
      <c r="G41" s="97"/>
      <c r="H41" s="97"/>
      <c r="I41" s="54">
        <v>3</v>
      </c>
      <c r="J41" s="54">
        <v>4</v>
      </c>
      <c r="K41" s="54">
        <v>5</v>
      </c>
      <c r="L41" s="54">
        <v>6</v>
      </c>
      <c r="M41" s="57">
        <v>7</v>
      </c>
      <c r="N41" s="57">
        <v>8</v>
      </c>
      <c r="O41" s="54">
        <v>9</v>
      </c>
      <c r="P41" s="54">
        <v>10</v>
      </c>
      <c r="Q41" s="54">
        <v>11</v>
      </c>
    </row>
    <row r="42" spans="1:20" ht="36.75" customHeight="1" x14ac:dyDescent="0.25">
      <c r="A42" s="23">
        <v>1</v>
      </c>
      <c r="B42" s="77" t="s">
        <v>89</v>
      </c>
      <c r="C42" s="78"/>
      <c r="D42" s="78"/>
      <c r="E42" s="78"/>
      <c r="F42" s="78"/>
      <c r="G42" s="78"/>
      <c r="H42" s="79"/>
      <c r="I42" s="53">
        <f>I53</f>
        <v>710000</v>
      </c>
      <c r="J42" s="54"/>
      <c r="K42" s="53">
        <f>I42</f>
        <v>710000</v>
      </c>
      <c r="L42" s="53">
        <f>L65</f>
        <v>708074.88</v>
      </c>
      <c r="M42" s="55"/>
      <c r="N42" s="55">
        <f>L42</f>
        <v>708074.88</v>
      </c>
      <c r="O42" s="53">
        <f>L42-I42</f>
        <v>-1925.1199999999953</v>
      </c>
      <c r="P42" s="54"/>
      <c r="Q42" s="53">
        <f>O42</f>
        <v>-1925.1199999999953</v>
      </c>
    </row>
    <row r="43" spans="1:20" ht="20.25" customHeight="1" x14ac:dyDescent="0.25">
      <c r="A43" s="23">
        <v>2</v>
      </c>
      <c r="B43" s="124" t="s">
        <v>23</v>
      </c>
      <c r="C43" s="89"/>
      <c r="D43" s="89"/>
      <c r="E43" s="89"/>
      <c r="F43" s="89"/>
      <c r="G43" s="89"/>
      <c r="H43" s="90"/>
      <c r="I43" s="53"/>
      <c r="J43" s="53">
        <f>J53+J54</f>
        <v>7811475</v>
      </c>
      <c r="K43" s="53">
        <f>I43+J43</f>
        <v>7811475</v>
      </c>
      <c r="L43" s="53"/>
      <c r="M43" s="53">
        <f>M77</f>
        <v>7811205.0700000003</v>
      </c>
      <c r="N43" s="53">
        <f>L43+M43</f>
        <v>7811205.0700000003</v>
      </c>
      <c r="O43" s="53"/>
      <c r="P43" s="53">
        <f>M43-J43</f>
        <v>-269.92999999970198</v>
      </c>
      <c r="Q43" s="53">
        <f>N43-K43</f>
        <v>-269.92999999970198</v>
      </c>
    </row>
    <row r="44" spans="1:20" ht="38.25" customHeight="1" x14ac:dyDescent="0.25">
      <c r="A44" s="23">
        <v>3</v>
      </c>
      <c r="B44" s="100" t="s">
        <v>88</v>
      </c>
      <c r="C44" s="101"/>
      <c r="D44" s="101"/>
      <c r="E44" s="101"/>
      <c r="F44" s="101"/>
      <c r="G44" s="101"/>
      <c r="H44" s="101"/>
      <c r="I44" s="53"/>
      <c r="J44" s="53">
        <f>J55</f>
        <v>16244000</v>
      </c>
      <c r="K44" s="53">
        <f>J44</f>
        <v>16244000</v>
      </c>
      <c r="L44" s="53"/>
      <c r="M44" s="53">
        <v>0</v>
      </c>
      <c r="N44" s="53">
        <f>M44</f>
        <v>0</v>
      </c>
      <c r="O44" s="53"/>
      <c r="P44" s="53">
        <f>M44-J44</f>
        <v>-16244000</v>
      </c>
      <c r="Q44" s="53">
        <f>P44</f>
        <v>-16244000</v>
      </c>
    </row>
    <row r="45" spans="1:20" ht="20.25" customHeight="1" x14ac:dyDescent="0.25">
      <c r="A45" s="60"/>
      <c r="B45" s="135" t="s">
        <v>84</v>
      </c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7"/>
    </row>
    <row r="46" spans="1:20" s="13" customFormat="1" ht="20.25" customHeight="1" x14ac:dyDescent="0.25">
      <c r="A46" s="58"/>
      <c r="B46" s="125" t="s">
        <v>15</v>
      </c>
      <c r="C46" s="85"/>
      <c r="D46" s="85"/>
      <c r="E46" s="85"/>
      <c r="F46" s="85"/>
      <c r="G46" s="85"/>
      <c r="H46" s="86"/>
      <c r="I46" s="56">
        <f>I42</f>
        <v>710000</v>
      </c>
      <c r="J46" s="56">
        <f>J43+J44</f>
        <v>24055475</v>
      </c>
      <c r="K46" s="56">
        <f>I46+J46</f>
        <v>24765475</v>
      </c>
      <c r="L46" s="56">
        <f>L42</f>
        <v>708074.88</v>
      </c>
      <c r="M46" s="56">
        <f>M43</f>
        <v>7811205.0700000003</v>
      </c>
      <c r="N46" s="56">
        <f>L46+M46</f>
        <v>8519279.9500000011</v>
      </c>
      <c r="O46" s="56">
        <f>L46-I46</f>
        <v>-1925.1199999999953</v>
      </c>
      <c r="P46" s="56">
        <f>M46-J46</f>
        <v>-16244269.93</v>
      </c>
      <c r="Q46" s="56">
        <f>N46-K46</f>
        <v>-16246195.049999999</v>
      </c>
      <c r="S46" s="73"/>
    </row>
    <row r="47" spans="1:20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20" ht="15.75" x14ac:dyDescent="0.25">
      <c r="A48" s="47" t="s">
        <v>63</v>
      </c>
      <c r="B48" s="48" t="s">
        <v>74</v>
      </c>
    </row>
    <row r="49" spans="1:22" ht="15.75" x14ac:dyDescent="0.25">
      <c r="B49" s="3"/>
      <c r="Q49" s="4" t="s">
        <v>71</v>
      </c>
    </row>
    <row r="50" spans="1:22" ht="35.25" customHeight="1" x14ac:dyDescent="0.25">
      <c r="A50" s="97" t="s">
        <v>16</v>
      </c>
      <c r="B50" s="97" t="s">
        <v>18</v>
      </c>
      <c r="C50" s="97"/>
      <c r="D50" s="97"/>
      <c r="E50" s="97"/>
      <c r="F50" s="97"/>
      <c r="G50" s="97"/>
      <c r="H50" s="97"/>
      <c r="I50" s="97" t="s">
        <v>11</v>
      </c>
      <c r="J50" s="97"/>
      <c r="K50" s="97"/>
      <c r="L50" s="97" t="s">
        <v>73</v>
      </c>
      <c r="M50" s="97"/>
      <c r="N50" s="97"/>
      <c r="O50" s="97" t="s">
        <v>12</v>
      </c>
      <c r="P50" s="97"/>
      <c r="Q50" s="97"/>
    </row>
    <row r="51" spans="1:22" ht="33" customHeight="1" x14ac:dyDescent="0.25">
      <c r="A51" s="97"/>
      <c r="B51" s="97"/>
      <c r="C51" s="97"/>
      <c r="D51" s="97"/>
      <c r="E51" s="97"/>
      <c r="F51" s="97"/>
      <c r="G51" s="97"/>
      <c r="H51" s="97"/>
      <c r="I51" s="54" t="s">
        <v>8</v>
      </c>
      <c r="J51" s="54" t="s">
        <v>9</v>
      </c>
      <c r="K51" s="54" t="s">
        <v>10</v>
      </c>
      <c r="L51" s="54" t="s">
        <v>8</v>
      </c>
      <c r="M51" s="54" t="s">
        <v>9</v>
      </c>
      <c r="N51" s="54" t="s">
        <v>10</v>
      </c>
      <c r="O51" s="54" t="s">
        <v>8</v>
      </c>
      <c r="P51" s="54" t="s">
        <v>9</v>
      </c>
      <c r="Q51" s="54" t="s">
        <v>10</v>
      </c>
      <c r="T51" s="33"/>
      <c r="U51" s="33"/>
      <c r="V51" s="33"/>
    </row>
    <row r="52" spans="1:22" ht="18" customHeight="1" x14ac:dyDescent="0.25">
      <c r="A52" s="23">
        <v>1</v>
      </c>
      <c r="B52" s="94">
        <v>2</v>
      </c>
      <c r="C52" s="95"/>
      <c r="D52" s="95"/>
      <c r="E52" s="95"/>
      <c r="F52" s="95"/>
      <c r="G52" s="95"/>
      <c r="H52" s="96"/>
      <c r="I52" s="54">
        <v>3</v>
      </c>
      <c r="J52" s="54">
        <v>4</v>
      </c>
      <c r="K52" s="54">
        <v>5</v>
      </c>
      <c r="L52" s="54">
        <v>6</v>
      </c>
      <c r="M52" s="54">
        <v>7</v>
      </c>
      <c r="N52" s="54">
        <v>8</v>
      </c>
      <c r="O52" s="54">
        <v>9</v>
      </c>
      <c r="P52" s="54">
        <v>10</v>
      </c>
      <c r="Q52" s="54">
        <v>11</v>
      </c>
      <c r="T52" s="33"/>
      <c r="U52" s="33"/>
      <c r="V52" s="33"/>
    </row>
    <row r="53" spans="1:22" ht="84" customHeight="1" x14ac:dyDescent="0.25">
      <c r="A53" s="23">
        <v>1</v>
      </c>
      <c r="B53" s="84" t="s">
        <v>90</v>
      </c>
      <c r="C53" s="84"/>
      <c r="D53" s="84"/>
      <c r="E53" s="84"/>
      <c r="F53" s="84"/>
      <c r="G53" s="84"/>
      <c r="H53" s="84"/>
      <c r="I53" s="61">
        <f>550000+300000-140000</f>
        <v>710000</v>
      </c>
      <c r="J53" s="51">
        <f>7000000+394000</f>
        <v>7394000</v>
      </c>
      <c r="K53" s="22">
        <f>I53+J53</f>
        <v>8104000</v>
      </c>
      <c r="L53" s="22">
        <f>L65</f>
        <v>708074.88</v>
      </c>
      <c r="M53" s="22">
        <v>7393730.0700000003</v>
      </c>
      <c r="N53" s="22">
        <f>L53+M53</f>
        <v>8101804.9500000002</v>
      </c>
      <c r="O53" s="22">
        <f>L53-I53</f>
        <v>-1925.1199999999953</v>
      </c>
      <c r="P53" s="22">
        <f>M53-J53</f>
        <v>-269.92999999970198</v>
      </c>
      <c r="Q53" s="22">
        <f>O53+P53</f>
        <v>-2195.0499999996973</v>
      </c>
      <c r="T53" s="33"/>
      <c r="U53" s="71"/>
      <c r="V53" s="33"/>
    </row>
    <row r="54" spans="1:22" ht="67.5" customHeight="1" x14ac:dyDescent="0.25">
      <c r="A54" s="23">
        <v>2</v>
      </c>
      <c r="B54" s="84" t="s">
        <v>91</v>
      </c>
      <c r="C54" s="84"/>
      <c r="D54" s="84"/>
      <c r="E54" s="84"/>
      <c r="F54" s="84"/>
      <c r="G54" s="84"/>
      <c r="H54" s="84"/>
      <c r="I54" s="22"/>
      <c r="J54" s="51">
        <f>250000+167475</f>
        <v>417475</v>
      </c>
      <c r="K54" s="22">
        <f>J54</f>
        <v>417475</v>
      </c>
      <c r="L54" s="22"/>
      <c r="M54" s="22">
        <v>417475</v>
      </c>
      <c r="N54" s="22">
        <f>L54+M54</f>
        <v>417475</v>
      </c>
      <c r="O54" s="22"/>
      <c r="P54" s="22">
        <f>M54-J54</f>
        <v>0</v>
      </c>
      <c r="Q54" s="22">
        <f>O54+P54</f>
        <v>0</v>
      </c>
      <c r="T54" s="33"/>
      <c r="U54" s="71"/>
      <c r="V54" s="33"/>
    </row>
    <row r="55" spans="1:22" ht="35.25" customHeight="1" x14ac:dyDescent="0.25">
      <c r="A55" s="23">
        <v>3</v>
      </c>
      <c r="B55" s="84" t="s">
        <v>92</v>
      </c>
      <c r="C55" s="84"/>
      <c r="D55" s="84"/>
      <c r="E55" s="84"/>
      <c r="F55" s="84"/>
      <c r="G55" s="84"/>
      <c r="H55" s="84"/>
      <c r="I55" s="22"/>
      <c r="J55" s="62">
        <f>18044000-1800000</f>
        <v>16244000</v>
      </c>
      <c r="K55" s="22">
        <f>J55</f>
        <v>16244000</v>
      </c>
      <c r="L55" s="22"/>
      <c r="M55" s="22">
        <v>0</v>
      </c>
      <c r="N55" s="22">
        <f>L55+M55</f>
        <v>0</v>
      </c>
      <c r="O55" s="22"/>
      <c r="P55" s="22">
        <f>M55-J55</f>
        <v>-16244000</v>
      </c>
      <c r="Q55" s="22">
        <f>O55+P55</f>
        <v>-16244000</v>
      </c>
      <c r="T55" s="33"/>
      <c r="U55" s="33"/>
      <c r="V55" s="72"/>
    </row>
    <row r="56" spans="1:22" s="13" customFormat="1" ht="22.5" customHeight="1" x14ac:dyDescent="0.25">
      <c r="A56" s="58"/>
      <c r="B56" s="98" t="s">
        <v>15</v>
      </c>
      <c r="C56" s="98"/>
      <c r="D56" s="98"/>
      <c r="E56" s="98"/>
      <c r="F56" s="98"/>
      <c r="G56" s="98"/>
      <c r="H56" s="98"/>
      <c r="I56" s="52">
        <f t="shared" ref="I56:N56" si="0">SUM(I53:I55)</f>
        <v>710000</v>
      </c>
      <c r="J56" s="52">
        <f t="shared" si="0"/>
        <v>24055475</v>
      </c>
      <c r="K56" s="52">
        <f t="shared" si="0"/>
        <v>24765475</v>
      </c>
      <c r="L56" s="52">
        <f t="shared" si="0"/>
        <v>708074.88</v>
      </c>
      <c r="M56" s="52">
        <f t="shared" si="0"/>
        <v>7811205.0700000003</v>
      </c>
      <c r="N56" s="52">
        <f t="shared" si="0"/>
        <v>8519279.9499999993</v>
      </c>
      <c r="O56" s="52">
        <f>L56-I56</f>
        <v>-1925.1199999999953</v>
      </c>
      <c r="P56" s="52">
        <f>M56-J56</f>
        <v>-16244269.93</v>
      </c>
      <c r="Q56" s="52">
        <f>N56-K56</f>
        <v>-16246195.050000001</v>
      </c>
    </row>
    <row r="58" spans="1:22" ht="15.75" x14ac:dyDescent="0.25">
      <c r="A58" s="47" t="s">
        <v>76</v>
      </c>
      <c r="B58" s="3" t="s">
        <v>77</v>
      </c>
    </row>
    <row r="59" spans="1:22" ht="15.75" x14ac:dyDescent="0.25">
      <c r="B59" s="3"/>
    </row>
    <row r="60" spans="1:22" ht="50.25" customHeight="1" x14ac:dyDescent="0.25">
      <c r="A60" s="81" t="s">
        <v>16</v>
      </c>
      <c r="B60" s="80" t="s">
        <v>21</v>
      </c>
      <c r="C60" s="81"/>
      <c r="D60" s="81"/>
      <c r="E60" s="81"/>
      <c r="F60" s="81"/>
      <c r="G60" s="81" t="s">
        <v>19</v>
      </c>
      <c r="H60" s="81" t="s">
        <v>20</v>
      </c>
      <c r="I60" s="81" t="s">
        <v>11</v>
      </c>
      <c r="J60" s="81"/>
      <c r="K60" s="81"/>
      <c r="L60" s="81" t="s">
        <v>78</v>
      </c>
      <c r="M60" s="81"/>
      <c r="N60" s="81"/>
      <c r="O60" s="81" t="s">
        <v>12</v>
      </c>
      <c r="P60" s="81"/>
      <c r="Q60" s="81"/>
    </row>
    <row r="61" spans="1:22" ht="36" customHeight="1" x14ac:dyDescent="0.25">
      <c r="A61" s="81"/>
      <c r="B61" s="80"/>
      <c r="C61" s="81"/>
      <c r="D61" s="81"/>
      <c r="E61" s="81"/>
      <c r="F61" s="81"/>
      <c r="G61" s="81"/>
      <c r="H61" s="81"/>
      <c r="I61" s="6" t="s">
        <v>8</v>
      </c>
      <c r="J61" s="6" t="s">
        <v>9</v>
      </c>
      <c r="K61" s="6" t="s">
        <v>10</v>
      </c>
      <c r="L61" s="6" t="s">
        <v>8</v>
      </c>
      <c r="M61" s="6" t="s">
        <v>9</v>
      </c>
      <c r="N61" s="6" t="s">
        <v>10</v>
      </c>
      <c r="O61" s="6" t="s">
        <v>8</v>
      </c>
      <c r="P61" s="6" t="s">
        <v>9</v>
      </c>
      <c r="Q61" s="6" t="s">
        <v>10</v>
      </c>
    </row>
    <row r="62" spans="1:22" ht="17.25" customHeight="1" x14ac:dyDescent="0.25">
      <c r="A62" s="6">
        <v>1</v>
      </c>
      <c r="B62" s="80">
        <v>2</v>
      </c>
      <c r="C62" s="81"/>
      <c r="D62" s="81"/>
      <c r="E62" s="81"/>
      <c r="F62" s="81"/>
      <c r="G62" s="6">
        <v>3</v>
      </c>
      <c r="H62" s="6">
        <v>4</v>
      </c>
      <c r="I62" s="6">
        <v>5</v>
      </c>
      <c r="J62" s="6">
        <v>6</v>
      </c>
      <c r="K62" s="6">
        <v>7</v>
      </c>
      <c r="L62" s="6">
        <v>8</v>
      </c>
      <c r="M62" s="6">
        <v>9</v>
      </c>
      <c r="N62" s="6">
        <v>10</v>
      </c>
      <c r="O62" s="6">
        <v>11</v>
      </c>
      <c r="P62" s="6">
        <v>12</v>
      </c>
      <c r="Q62" s="6">
        <v>13</v>
      </c>
    </row>
    <row r="63" spans="1:22" ht="24" customHeight="1" x14ac:dyDescent="0.25">
      <c r="A63" s="16"/>
      <c r="B63" s="86" t="s">
        <v>68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</row>
    <row r="64" spans="1:22" ht="17.25" customHeight="1" x14ac:dyDescent="0.25">
      <c r="A64" s="16"/>
      <c r="B64" s="83" t="s">
        <v>44</v>
      </c>
      <c r="C64" s="127"/>
      <c r="D64" s="127"/>
      <c r="E64" s="127"/>
      <c r="F64" s="127"/>
      <c r="G64" s="12"/>
      <c r="H64" s="12"/>
      <c r="I64" s="10"/>
      <c r="J64" s="10"/>
      <c r="K64" s="10"/>
      <c r="L64" s="10"/>
      <c r="M64" s="10"/>
      <c r="N64" s="10"/>
      <c r="O64" s="10"/>
      <c r="P64" s="10"/>
      <c r="Q64" s="10"/>
    </row>
    <row r="65" spans="1:21" ht="42.75" customHeight="1" x14ac:dyDescent="0.25">
      <c r="A65" s="16">
        <v>1</v>
      </c>
      <c r="B65" s="92" t="s">
        <v>24</v>
      </c>
      <c r="C65" s="128"/>
      <c r="D65" s="128"/>
      <c r="E65" s="128"/>
      <c r="F65" s="128"/>
      <c r="G65" s="19" t="s">
        <v>29</v>
      </c>
      <c r="H65" s="19" t="s">
        <v>32</v>
      </c>
      <c r="I65" s="61">
        <f>550000+300000-140000</f>
        <v>710000</v>
      </c>
      <c r="J65" s="22"/>
      <c r="K65" s="22">
        <f>I65+J65</f>
        <v>710000</v>
      </c>
      <c r="L65" s="22">
        <f>708074.88</f>
        <v>708074.88</v>
      </c>
      <c r="M65" s="22"/>
      <c r="N65" s="22">
        <f>L65+M65</f>
        <v>708074.88</v>
      </c>
      <c r="O65" s="22">
        <f>L65-I65</f>
        <v>-1925.1199999999953</v>
      </c>
      <c r="P65" s="22">
        <f>M65-J65</f>
        <v>0</v>
      </c>
      <c r="Q65" s="22">
        <f>O65+P65</f>
        <v>-1925.1199999999953</v>
      </c>
    </row>
    <row r="66" spans="1:21" ht="21.75" customHeight="1" x14ac:dyDescent="0.25">
      <c r="A66" s="16"/>
      <c r="B66" s="87" t="s">
        <v>48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8"/>
    </row>
    <row r="67" spans="1:21" ht="23.25" customHeight="1" x14ac:dyDescent="0.25">
      <c r="A67" s="16"/>
      <c r="B67" s="82" t="s">
        <v>45</v>
      </c>
      <c r="C67" s="82"/>
      <c r="D67" s="82"/>
      <c r="E67" s="82"/>
      <c r="F67" s="83"/>
      <c r="G67" s="19"/>
      <c r="H67" s="19"/>
      <c r="I67" s="23"/>
      <c r="J67" s="23"/>
      <c r="K67" s="23"/>
      <c r="L67" s="23"/>
      <c r="M67" s="23"/>
      <c r="N67" s="23"/>
      <c r="O67" s="23"/>
      <c r="P67" s="23"/>
      <c r="Q67" s="23"/>
    </row>
    <row r="68" spans="1:21" ht="66" customHeight="1" x14ac:dyDescent="0.25">
      <c r="A68" s="16">
        <v>1</v>
      </c>
      <c r="B68" s="91" t="s">
        <v>93</v>
      </c>
      <c r="C68" s="91"/>
      <c r="D68" s="91"/>
      <c r="E68" s="91"/>
      <c r="F68" s="92"/>
      <c r="G68" s="19" t="s">
        <v>27</v>
      </c>
      <c r="H68" s="20" t="s">
        <v>33</v>
      </c>
      <c r="I68" s="23">
        <v>7</v>
      </c>
      <c r="J68" s="23"/>
      <c r="K68" s="23">
        <f>I68</f>
        <v>7</v>
      </c>
      <c r="L68" s="23">
        <v>7</v>
      </c>
      <c r="M68" s="23"/>
      <c r="N68" s="23">
        <f>L68</f>
        <v>7</v>
      </c>
      <c r="O68" s="23">
        <f>L68-I68</f>
        <v>0</v>
      </c>
      <c r="P68" s="23"/>
      <c r="Q68" s="23">
        <f>O68</f>
        <v>0</v>
      </c>
    </row>
    <row r="69" spans="1:21" ht="22.5" customHeight="1" x14ac:dyDescent="0.25">
      <c r="A69" s="16"/>
      <c r="B69" s="87" t="s">
        <v>79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8"/>
    </row>
    <row r="70" spans="1:21" ht="18.75" customHeight="1" x14ac:dyDescent="0.25">
      <c r="A70" s="16"/>
      <c r="B70" s="82" t="s">
        <v>46</v>
      </c>
      <c r="C70" s="82"/>
      <c r="D70" s="82"/>
      <c r="E70" s="82"/>
      <c r="F70" s="83"/>
      <c r="G70" s="19"/>
      <c r="H70" s="19"/>
      <c r="I70" s="23"/>
      <c r="J70" s="23"/>
      <c r="K70" s="23"/>
      <c r="L70" s="23"/>
      <c r="M70" s="23"/>
      <c r="N70" s="23"/>
      <c r="O70" s="23"/>
      <c r="P70" s="23"/>
      <c r="Q70" s="23"/>
    </row>
    <row r="71" spans="1:21" ht="32.25" customHeight="1" x14ac:dyDescent="0.25">
      <c r="A71" s="16">
        <v>1</v>
      </c>
      <c r="B71" s="89" t="s">
        <v>25</v>
      </c>
      <c r="C71" s="89"/>
      <c r="D71" s="89"/>
      <c r="E71" s="89"/>
      <c r="F71" s="90"/>
      <c r="G71" s="19" t="s">
        <v>29</v>
      </c>
      <c r="H71" s="19" t="s">
        <v>33</v>
      </c>
      <c r="I71" s="22">
        <f>I65/I68</f>
        <v>101428.57142857143</v>
      </c>
      <c r="J71" s="22"/>
      <c r="K71" s="22">
        <f>I71</f>
        <v>101428.57142857143</v>
      </c>
      <c r="L71" s="22">
        <f>L53/L68</f>
        <v>101153.55428571429</v>
      </c>
      <c r="M71" s="22"/>
      <c r="N71" s="22">
        <f>L71</f>
        <v>101153.55428571429</v>
      </c>
      <c r="O71" s="22">
        <f>L71-I71</f>
        <v>-275.01714285714843</v>
      </c>
      <c r="P71" s="22"/>
      <c r="Q71" s="22">
        <f>O71</f>
        <v>-275.01714285714843</v>
      </c>
      <c r="S71" s="76"/>
      <c r="T71" s="75"/>
      <c r="U71" s="76"/>
    </row>
    <row r="72" spans="1:21" ht="21" customHeight="1" x14ac:dyDescent="0.25">
      <c r="A72" s="16"/>
      <c r="B72" s="133" t="s">
        <v>48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4"/>
      <c r="S72" s="76"/>
    </row>
    <row r="73" spans="1:21" ht="18" customHeight="1" x14ac:dyDescent="0.25">
      <c r="A73" s="16"/>
      <c r="B73" s="127" t="s">
        <v>47</v>
      </c>
      <c r="C73" s="127"/>
      <c r="D73" s="127"/>
      <c r="E73" s="127"/>
      <c r="F73" s="127"/>
      <c r="G73" s="19"/>
      <c r="H73" s="19"/>
      <c r="I73" s="17"/>
      <c r="J73" s="25"/>
      <c r="K73" s="23"/>
      <c r="L73" s="23"/>
      <c r="M73" s="23"/>
      <c r="N73" s="23"/>
      <c r="O73" s="23"/>
      <c r="P73" s="23"/>
      <c r="Q73" s="23"/>
      <c r="S73" s="76"/>
    </row>
    <row r="74" spans="1:21" ht="54.75" customHeight="1" x14ac:dyDescent="0.25">
      <c r="A74" s="16">
        <v>1</v>
      </c>
      <c r="B74" s="128" t="s">
        <v>38</v>
      </c>
      <c r="C74" s="128"/>
      <c r="D74" s="128"/>
      <c r="E74" s="128"/>
      <c r="F74" s="128"/>
      <c r="G74" s="19" t="s">
        <v>31</v>
      </c>
      <c r="H74" s="19" t="s">
        <v>33</v>
      </c>
      <c r="I74" s="63">
        <f>I65/550000*100</f>
        <v>129.09090909090909</v>
      </c>
      <c r="J74" s="64"/>
      <c r="K74" s="65">
        <f>I74</f>
        <v>129.09090909090909</v>
      </c>
      <c r="L74" s="63">
        <f>L65/545356.98*100</f>
        <v>129.83695193559274</v>
      </c>
      <c r="M74" s="65"/>
      <c r="N74" s="65">
        <f>L74</f>
        <v>129.83695193559274</v>
      </c>
      <c r="O74" s="65">
        <f>L74-I74</f>
        <v>0.74604284468364312</v>
      </c>
      <c r="P74" s="65"/>
      <c r="Q74" s="65">
        <f>O74</f>
        <v>0.74604284468364312</v>
      </c>
      <c r="S74" s="76"/>
    </row>
    <row r="75" spans="1:21" ht="18" customHeight="1" x14ac:dyDescent="0.25">
      <c r="A75" s="10"/>
      <c r="B75" s="85" t="s">
        <v>69</v>
      </c>
      <c r="C75" s="85"/>
      <c r="D75" s="85"/>
      <c r="E75" s="85"/>
      <c r="F75" s="86"/>
      <c r="G75" s="11"/>
      <c r="H75" s="11"/>
      <c r="I75" s="10"/>
      <c r="J75" s="10"/>
      <c r="K75" s="10"/>
      <c r="L75" s="10"/>
      <c r="M75" s="10"/>
      <c r="N75" s="10"/>
      <c r="O75" s="10"/>
      <c r="P75" s="10"/>
      <c r="Q75" s="10"/>
    </row>
    <row r="76" spans="1:21" ht="18" customHeight="1" x14ac:dyDescent="0.25">
      <c r="A76" s="10"/>
      <c r="B76" s="82" t="s">
        <v>44</v>
      </c>
      <c r="C76" s="82"/>
      <c r="D76" s="82"/>
      <c r="E76" s="82"/>
      <c r="F76" s="83"/>
      <c r="G76" s="12"/>
      <c r="H76" s="12"/>
      <c r="I76" s="10"/>
      <c r="J76" s="10"/>
      <c r="K76" s="10"/>
      <c r="L76" s="10"/>
      <c r="M76" s="10"/>
      <c r="N76" s="10"/>
      <c r="O76" s="10"/>
      <c r="P76" s="10"/>
      <c r="Q76" s="10"/>
    </row>
    <row r="77" spans="1:21" ht="40.5" customHeight="1" x14ac:dyDescent="0.25">
      <c r="A77" s="16">
        <v>1</v>
      </c>
      <c r="B77" s="91" t="s">
        <v>24</v>
      </c>
      <c r="C77" s="91"/>
      <c r="D77" s="91"/>
      <c r="E77" s="91"/>
      <c r="F77" s="92"/>
      <c r="G77" s="19" t="s">
        <v>98</v>
      </c>
      <c r="H77" s="19" t="s">
        <v>32</v>
      </c>
      <c r="I77" s="22"/>
      <c r="J77" s="22">
        <f>J43</f>
        <v>7811475</v>
      </c>
      <c r="K77" s="22">
        <f>I77+J77</f>
        <v>7811475</v>
      </c>
      <c r="L77" s="22"/>
      <c r="M77" s="22">
        <v>7811205.0700000003</v>
      </c>
      <c r="N77" s="22">
        <f>L77+M77</f>
        <v>7811205.0700000003</v>
      </c>
      <c r="O77" s="22"/>
      <c r="P77" s="22">
        <f>M77-J77</f>
        <v>-269.92999999970198</v>
      </c>
      <c r="Q77" s="22">
        <f>O77+P77</f>
        <v>-269.92999999970198</v>
      </c>
    </row>
    <row r="78" spans="1:21" ht="19.5" customHeight="1" x14ac:dyDescent="0.25">
      <c r="A78" s="16"/>
      <c r="B78" s="87" t="s">
        <v>75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8"/>
    </row>
    <row r="79" spans="1:21" ht="18" customHeight="1" x14ac:dyDescent="0.25">
      <c r="A79" s="16"/>
      <c r="B79" s="82" t="s">
        <v>45</v>
      </c>
      <c r="C79" s="82"/>
      <c r="D79" s="82"/>
      <c r="E79" s="82"/>
      <c r="F79" s="83"/>
      <c r="G79" s="19"/>
      <c r="H79" s="19"/>
      <c r="I79" s="23"/>
      <c r="J79" s="23"/>
      <c r="K79" s="23"/>
      <c r="L79" s="23"/>
      <c r="M79" s="23"/>
      <c r="N79" s="23"/>
      <c r="O79" s="23"/>
      <c r="P79" s="23"/>
      <c r="Q79" s="23"/>
    </row>
    <row r="80" spans="1:21" ht="43.5" customHeight="1" x14ac:dyDescent="0.25">
      <c r="A80" s="16">
        <v>1</v>
      </c>
      <c r="B80" s="91" t="s">
        <v>39</v>
      </c>
      <c r="C80" s="91"/>
      <c r="D80" s="91"/>
      <c r="E80" s="91"/>
      <c r="F80" s="92"/>
      <c r="G80" s="19" t="s">
        <v>28</v>
      </c>
      <c r="H80" s="19" t="s">
        <v>33</v>
      </c>
      <c r="I80" s="23"/>
      <c r="J80" s="23">
        <v>15</v>
      </c>
      <c r="K80" s="23">
        <f>J80</f>
        <v>15</v>
      </c>
      <c r="L80" s="23"/>
      <c r="M80" s="32">
        <v>7</v>
      </c>
      <c r="N80" s="23">
        <f>M80</f>
        <v>7</v>
      </c>
      <c r="O80" s="23"/>
      <c r="P80" s="23">
        <f>M80-J80</f>
        <v>-8</v>
      </c>
      <c r="Q80" s="23">
        <f>P80</f>
        <v>-8</v>
      </c>
    </row>
    <row r="81" spans="1:22" ht="71.25" customHeight="1" x14ac:dyDescent="0.25">
      <c r="A81" s="16">
        <v>2</v>
      </c>
      <c r="B81" s="91" t="s">
        <v>40</v>
      </c>
      <c r="C81" s="91"/>
      <c r="D81" s="91"/>
      <c r="E81" s="91"/>
      <c r="F81" s="92"/>
      <c r="G81" s="19" t="s">
        <v>28</v>
      </c>
      <c r="H81" s="19" t="s">
        <v>33</v>
      </c>
      <c r="I81" s="23"/>
      <c r="J81" s="23">
        <v>12</v>
      </c>
      <c r="K81" s="23">
        <f>J81</f>
        <v>12</v>
      </c>
      <c r="L81" s="23"/>
      <c r="M81" s="32">
        <v>9</v>
      </c>
      <c r="N81" s="23">
        <f>M81</f>
        <v>9</v>
      </c>
      <c r="O81" s="23"/>
      <c r="P81" s="23">
        <f>M81-J81</f>
        <v>-3</v>
      </c>
      <c r="Q81" s="23">
        <f>P81</f>
        <v>-3</v>
      </c>
    </row>
    <row r="82" spans="1:22" ht="20.25" customHeight="1" x14ac:dyDescent="0.25">
      <c r="A82" s="16"/>
      <c r="B82" s="87" t="s">
        <v>101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8"/>
    </row>
    <row r="83" spans="1:22" ht="18" customHeight="1" x14ac:dyDescent="0.25">
      <c r="A83" s="16"/>
      <c r="B83" s="82" t="s">
        <v>46</v>
      </c>
      <c r="C83" s="82"/>
      <c r="D83" s="82"/>
      <c r="E83" s="82"/>
      <c r="F83" s="83"/>
      <c r="G83" s="19"/>
      <c r="H83" s="19"/>
      <c r="I83" s="23"/>
      <c r="J83" s="23"/>
      <c r="K83" s="23"/>
      <c r="L83" s="23"/>
      <c r="M83" s="23"/>
      <c r="N83" s="23"/>
      <c r="O83" s="23"/>
      <c r="P83" s="23"/>
      <c r="Q83" s="23"/>
    </row>
    <row r="84" spans="1:22" ht="36.75" customHeight="1" x14ac:dyDescent="0.25">
      <c r="A84" s="16">
        <v>1</v>
      </c>
      <c r="B84" s="89" t="s">
        <v>26</v>
      </c>
      <c r="C84" s="89"/>
      <c r="D84" s="89"/>
      <c r="E84" s="89"/>
      <c r="F84" s="90"/>
      <c r="G84" s="19" t="s">
        <v>29</v>
      </c>
      <c r="H84" s="19" t="s">
        <v>33</v>
      </c>
      <c r="I84" s="22"/>
      <c r="J84" s="22">
        <f>(7000000+394000)/J80</f>
        <v>492933.33333333331</v>
      </c>
      <c r="K84" s="22">
        <f>J84</f>
        <v>492933.33333333331</v>
      </c>
      <c r="L84" s="22"/>
      <c r="M84" s="22">
        <f>7393730.07/M80</f>
        <v>1056247.152857143</v>
      </c>
      <c r="N84" s="22">
        <f>M84</f>
        <v>1056247.152857143</v>
      </c>
      <c r="O84" s="22"/>
      <c r="P84" s="22">
        <f>M84-J84</f>
        <v>563313.81952380971</v>
      </c>
      <c r="Q84" s="22">
        <f>P84</f>
        <v>563313.81952380971</v>
      </c>
      <c r="T84" s="75"/>
      <c r="V84" s="76"/>
    </row>
    <row r="85" spans="1:22" ht="55.5" customHeight="1" x14ac:dyDescent="0.25">
      <c r="A85" s="16">
        <v>2</v>
      </c>
      <c r="B85" s="89" t="s">
        <v>41</v>
      </c>
      <c r="C85" s="89"/>
      <c r="D85" s="89"/>
      <c r="E85" s="89"/>
      <c r="F85" s="90"/>
      <c r="G85" s="19" t="s">
        <v>29</v>
      </c>
      <c r="H85" s="19" t="s">
        <v>33</v>
      </c>
      <c r="I85" s="21"/>
      <c r="J85" s="24">
        <f>(250000+167475)/J81</f>
        <v>34789.583333333336</v>
      </c>
      <c r="K85" s="22">
        <f>J85</f>
        <v>34789.583333333336</v>
      </c>
      <c r="L85" s="22"/>
      <c r="M85" s="22">
        <f>417475/M81</f>
        <v>46386.111111111109</v>
      </c>
      <c r="N85" s="22">
        <f>M85</f>
        <v>46386.111111111109</v>
      </c>
      <c r="O85" s="22"/>
      <c r="P85" s="22">
        <f>M85-J85</f>
        <v>11596.527777777774</v>
      </c>
      <c r="Q85" s="22">
        <f>P85</f>
        <v>11596.527777777774</v>
      </c>
    </row>
    <row r="86" spans="1:22" ht="21" customHeight="1" x14ac:dyDescent="0.25">
      <c r="A86" s="16"/>
      <c r="B86" s="87" t="s">
        <v>80</v>
      </c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8"/>
    </row>
    <row r="87" spans="1:22" ht="21" customHeight="1" x14ac:dyDescent="0.25">
      <c r="A87" s="16"/>
      <c r="B87" s="141" t="s">
        <v>81</v>
      </c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8"/>
    </row>
    <row r="88" spans="1:22" ht="17.25" customHeight="1" x14ac:dyDescent="0.25">
      <c r="A88" s="16"/>
      <c r="B88" s="82" t="s">
        <v>47</v>
      </c>
      <c r="C88" s="82"/>
      <c r="D88" s="82"/>
      <c r="E88" s="82"/>
      <c r="F88" s="83"/>
      <c r="G88" s="19"/>
      <c r="H88" s="19"/>
      <c r="I88" s="17"/>
      <c r="J88" s="25"/>
      <c r="K88" s="23"/>
      <c r="L88" s="23"/>
      <c r="M88" s="23"/>
      <c r="N88" s="23"/>
      <c r="O88" s="23"/>
      <c r="P88" s="23"/>
      <c r="Q88" s="23"/>
    </row>
    <row r="89" spans="1:22" ht="38.25" customHeight="1" x14ac:dyDescent="0.25">
      <c r="A89" s="16">
        <v>1</v>
      </c>
      <c r="B89" s="130" t="s">
        <v>42</v>
      </c>
      <c r="C89" s="130"/>
      <c r="D89" s="130"/>
      <c r="E89" s="130"/>
      <c r="F89" s="131"/>
      <c r="G89" s="19" t="s">
        <v>31</v>
      </c>
      <c r="H89" s="19" t="s">
        <v>33</v>
      </c>
      <c r="I89" s="18"/>
      <c r="J89" s="31">
        <f>(J80+J81)/20*100</f>
        <v>135</v>
      </c>
      <c r="K89" s="26">
        <f>J89</f>
        <v>135</v>
      </c>
      <c r="L89" s="26"/>
      <c r="M89" s="31">
        <f>(M80+M81)/20*100</f>
        <v>80</v>
      </c>
      <c r="N89" s="26">
        <f>M89</f>
        <v>80</v>
      </c>
      <c r="O89" s="27"/>
      <c r="P89" s="26">
        <f>M89-J89</f>
        <v>-55</v>
      </c>
      <c r="Q89" s="26">
        <f>P89</f>
        <v>-55</v>
      </c>
      <c r="S89" s="76"/>
    </row>
    <row r="90" spans="1:22" ht="24.75" customHeight="1" x14ac:dyDescent="0.25">
      <c r="A90" s="10"/>
      <c r="B90" s="87" t="s">
        <v>99</v>
      </c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8"/>
    </row>
    <row r="91" spans="1:22" ht="21.75" customHeight="1" x14ac:dyDescent="0.25">
      <c r="A91" s="10"/>
      <c r="B91" s="141" t="s">
        <v>94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8"/>
    </row>
    <row r="92" spans="1:22" ht="20.100000000000001" customHeight="1" x14ac:dyDescent="0.25">
      <c r="A92" s="16"/>
      <c r="B92" s="83" t="s">
        <v>44</v>
      </c>
      <c r="C92" s="127"/>
      <c r="D92" s="127"/>
      <c r="E92" s="127"/>
      <c r="F92" s="127"/>
      <c r="G92" s="12"/>
      <c r="H92" s="12"/>
      <c r="I92" s="10"/>
      <c r="J92" s="10"/>
      <c r="K92" s="10"/>
      <c r="L92" s="10"/>
      <c r="M92" s="10"/>
      <c r="N92" s="10"/>
      <c r="O92" s="10"/>
      <c r="P92" s="10"/>
      <c r="Q92" s="10"/>
    </row>
    <row r="93" spans="1:22" ht="36.75" customHeight="1" x14ac:dyDescent="0.25">
      <c r="A93" s="16">
        <v>1</v>
      </c>
      <c r="B93" s="92" t="s">
        <v>24</v>
      </c>
      <c r="C93" s="128"/>
      <c r="D93" s="128"/>
      <c r="E93" s="128"/>
      <c r="F93" s="128"/>
      <c r="G93" s="19" t="s">
        <v>98</v>
      </c>
      <c r="H93" s="19" t="s">
        <v>96</v>
      </c>
      <c r="I93" s="61"/>
      <c r="J93" s="22">
        <f>18044000-1800000</f>
        <v>16244000</v>
      </c>
      <c r="K93" s="22">
        <f>I93+J93</f>
        <v>16244000</v>
      </c>
      <c r="L93" s="22"/>
      <c r="M93" s="22">
        <v>0</v>
      </c>
      <c r="N93" s="22">
        <f>L93+M93</f>
        <v>0</v>
      </c>
      <c r="O93" s="22"/>
      <c r="P93" s="22">
        <f>M93-J93</f>
        <v>-16244000</v>
      </c>
      <c r="Q93" s="22">
        <f>O93+P93</f>
        <v>-16244000</v>
      </c>
    </row>
    <row r="94" spans="1:22" ht="73.5" customHeight="1" x14ac:dyDescent="0.25">
      <c r="A94" s="16"/>
      <c r="B94" s="87" t="s">
        <v>108</v>
      </c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</row>
    <row r="95" spans="1:22" ht="20.100000000000001" customHeight="1" x14ac:dyDescent="0.25">
      <c r="A95" s="16"/>
      <c r="B95" s="82" t="s">
        <v>45</v>
      </c>
      <c r="C95" s="82"/>
      <c r="D95" s="82"/>
      <c r="E95" s="82"/>
      <c r="F95" s="83"/>
      <c r="G95" s="19"/>
      <c r="H95" s="19"/>
      <c r="I95" s="23"/>
      <c r="J95" s="23"/>
      <c r="K95" s="23"/>
      <c r="L95" s="23"/>
      <c r="M95" s="23"/>
      <c r="N95" s="23"/>
      <c r="O95" s="23"/>
      <c r="P95" s="23"/>
      <c r="Q95" s="23"/>
    </row>
    <row r="96" spans="1:22" ht="51" customHeight="1" x14ac:dyDescent="0.25">
      <c r="A96" s="16">
        <v>1</v>
      </c>
      <c r="B96" s="91" t="s">
        <v>95</v>
      </c>
      <c r="C96" s="91"/>
      <c r="D96" s="91"/>
      <c r="E96" s="91"/>
      <c r="F96" s="92"/>
      <c r="G96" s="19" t="s">
        <v>28</v>
      </c>
      <c r="H96" s="20" t="s">
        <v>109</v>
      </c>
      <c r="I96" s="23"/>
      <c r="J96" s="23">
        <v>3</v>
      </c>
      <c r="K96" s="23">
        <f>J96</f>
        <v>3</v>
      </c>
      <c r="L96" s="23"/>
      <c r="M96" s="23">
        <v>0</v>
      </c>
      <c r="N96" s="23">
        <f>L96</f>
        <v>0</v>
      </c>
      <c r="O96" s="23"/>
      <c r="P96" s="67">
        <f>M96-J96</f>
        <v>-3</v>
      </c>
      <c r="Q96" s="67">
        <f>P96</f>
        <v>-3</v>
      </c>
    </row>
    <row r="97" spans="1:22" ht="18" customHeight="1" x14ac:dyDescent="0.25">
      <c r="A97" s="16"/>
      <c r="B97" s="82" t="s">
        <v>46</v>
      </c>
      <c r="C97" s="82"/>
      <c r="D97" s="82"/>
      <c r="E97" s="82"/>
      <c r="F97" s="83"/>
      <c r="G97" s="19"/>
      <c r="H97" s="19"/>
      <c r="I97" s="23"/>
      <c r="J97" s="23"/>
      <c r="K97" s="23"/>
      <c r="L97" s="23"/>
      <c r="M97" s="23"/>
      <c r="N97" s="23"/>
      <c r="O97" s="23"/>
      <c r="P97" s="23"/>
      <c r="Q97" s="23"/>
      <c r="T97" s="33"/>
      <c r="U97" s="33"/>
      <c r="V97" s="33"/>
    </row>
    <row r="98" spans="1:22" ht="24.75" customHeight="1" x14ac:dyDescent="0.25">
      <c r="A98" s="16">
        <v>1</v>
      </c>
      <c r="B98" s="89" t="s">
        <v>97</v>
      </c>
      <c r="C98" s="89"/>
      <c r="D98" s="89"/>
      <c r="E98" s="89"/>
      <c r="F98" s="90"/>
      <c r="G98" s="19" t="s">
        <v>98</v>
      </c>
      <c r="H98" s="19" t="s">
        <v>33</v>
      </c>
      <c r="I98" s="22"/>
      <c r="J98" s="66">
        <f>751890+170207+401622</f>
        <v>1323719</v>
      </c>
      <c r="K98" s="22">
        <f>J98</f>
        <v>1323719</v>
      </c>
      <c r="L98" s="22"/>
      <c r="M98" s="22">
        <v>0</v>
      </c>
      <c r="N98" s="22">
        <f>L98</f>
        <v>0</v>
      </c>
      <c r="O98" s="22"/>
      <c r="P98" s="22">
        <f>M98-J98</f>
        <v>-1323719</v>
      </c>
      <c r="Q98" s="22">
        <f>P98</f>
        <v>-1323719</v>
      </c>
      <c r="T98" s="69"/>
      <c r="U98" s="33"/>
      <c r="V98" s="33"/>
    </row>
    <row r="99" spans="1:22" ht="18.75" customHeight="1" x14ac:dyDescent="0.25">
      <c r="A99" s="16"/>
      <c r="B99" s="127" t="s">
        <v>47</v>
      </c>
      <c r="C99" s="127"/>
      <c r="D99" s="127"/>
      <c r="E99" s="127"/>
      <c r="F99" s="127"/>
      <c r="G99" s="19"/>
      <c r="H99" s="19"/>
      <c r="I99" s="17"/>
      <c r="J99" s="25"/>
      <c r="K99" s="23"/>
      <c r="L99" s="23"/>
      <c r="M99" s="23"/>
      <c r="N99" s="23"/>
      <c r="O99" s="23"/>
      <c r="P99" s="23"/>
      <c r="Q99" s="23"/>
      <c r="T99" s="33"/>
      <c r="U99" s="33"/>
      <c r="V99" s="33"/>
    </row>
    <row r="100" spans="1:22" ht="48" customHeight="1" x14ac:dyDescent="0.25">
      <c r="A100" s="16">
        <v>1</v>
      </c>
      <c r="B100" s="128" t="s">
        <v>38</v>
      </c>
      <c r="C100" s="128"/>
      <c r="D100" s="128"/>
      <c r="E100" s="128"/>
      <c r="F100" s="128"/>
      <c r="G100" s="19" t="s">
        <v>30</v>
      </c>
      <c r="H100" s="19" t="s">
        <v>33</v>
      </c>
      <c r="I100" s="63"/>
      <c r="J100" s="68">
        <f>(966273-585076)*100/966273</f>
        <v>39.450238183204952</v>
      </c>
      <c r="K100" s="26">
        <f>J100</f>
        <v>39.450238183204952</v>
      </c>
      <c r="L100" s="63"/>
      <c r="M100" s="65">
        <v>0</v>
      </c>
      <c r="N100" s="65">
        <f>L100</f>
        <v>0</v>
      </c>
      <c r="O100" s="65"/>
      <c r="P100" s="67">
        <f>M100-J100</f>
        <v>-39.450238183204952</v>
      </c>
      <c r="Q100" s="67">
        <f>P100</f>
        <v>-39.450238183204952</v>
      </c>
      <c r="T100" s="33"/>
      <c r="U100" s="70"/>
      <c r="V100" s="33"/>
    </row>
    <row r="101" spans="1:22" ht="69" customHeight="1" x14ac:dyDescent="0.25">
      <c r="A101" s="10"/>
      <c r="B101" s="138" t="s">
        <v>107</v>
      </c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40"/>
    </row>
    <row r="102" spans="1:22" ht="15.75" x14ac:dyDescent="0.25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1:22" ht="15.75" x14ac:dyDescent="0.25">
      <c r="A103" s="48" t="s">
        <v>82</v>
      </c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1:22" ht="15.75" x14ac:dyDescent="0.25"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1:22" ht="15.75" x14ac:dyDescent="0.25">
      <c r="B105" s="48" t="s">
        <v>100</v>
      </c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1:22" x14ac:dyDescent="0.25">
      <c r="B106" s="9"/>
      <c r="C106" s="9"/>
      <c r="D106" s="9"/>
      <c r="E106" s="9"/>
      <c r="F106" s="9"/>
      <c r="G106" s="9"/>
      <c r="H106" s="9"/>
    </row>
    <row r="108" spans="1:22" ht="15.75" x14ac:dyDescent="0.25">
      <c r="B108" s="3" t="s">
        <v>102</v>
      </c>
      <c r="K108" s="126"/>
      <c r="L108" s="126"/>
      <c r="N108" s="113" t="s">
        <v>104</v>
      </c>
      <c r="O108" s="113"/>
    </row>
    <row r="109" spans="1:22" ht="15.75" x14ac:dyDescent="0.25">
      <c r="B109" s="8"/>
      <c r="K109" s="129" t="s">
        <v>22</v>
      </c>
      <c r="L109" s="129"/>
      <c r="N109" s="142" t="s">
        <v>105</v>
      </c>
      <c r="O109" s="142"/>
    </row>
    <row r="110" spans="1:22" x14ac:dyDescent="0.25">
      <c r="K110" s="49"/>
      <c r="L110" s="49"/>
      <c r="N110" s="74"/>
    </row>
    <row r="111" spans="1:22" ht="15.75" x14ac:dyDescent="0.25">
      <c r="B111" s="46"/>
    </row>
    <row r="112" spans="1:22" ht="15.75" x14ac:dyDescent="0.25">
      <c r="B112" s="46" t="s">
        <v>103</v>
      </c>
      <c r="K112" s="126"/>
      <c r="L112" s="126"/>
      <c r="N112" s="113" t="s">
        <v>106</v>
      </c>
      <c r="O112" s="113"/>
    </row>
    <row r="113" spans="11:15" x14ac:dyDescent="0.25">
      <c r="K113" s="129" t="s">
        <v>22</v>
      </c>
      <c r="L113" s="129"/>
      <c r="N113" s="142" t="s">
        <v>105</v>
      </c>
      <c r="O113" s="142"/>
    </row>
  </sheetData>
  <mergeCells count="107">
    <mergeCell ref="K108:L108"/>
    <mergeCell ref="B96:F96"/>
    <mergeCell ref="N108:O108"/>
    <mergeCell ref="N109:O109"/>
    <mergeCell ref="N112:O112"/>
    <mergeCell ref="N113:O113"/>
    <mergeCell ref="B97:F97"/>
    <mergeCell ref="B98:F98"/>
    <mergeCell ref="B99:F99"/>
    <mergeCell ref="B100:F100"/>
    <mergeCell ref="K113:L113"/>
    <mergeCell ref="B101:Q101"/>
    <mergeCell ref="B87:Q87"/>
    <mergeCell ref="B90:Q90"/>
    <mergeCell ref="B20:C20"/>
    <mergeCell ref="B60:F61"/>
    <mergeCell ref="B91:Q91"/>
    <mergeCell ref="B92:F92"/>
    <mergeCell ref="B93:F93"/>
    <mergeCell ref="B94:Q94"/>
    <mergeCell ref="B95:F95"/>
    <mergeCell ref="B72:Q72"/>
    <mergeCell ref="B86:Q86"/>
    <mergeCell ref="P20:Q20"/>
    <mergeCell ref="B45:Q45"/>
    <mergeCell ref="I60:K60"/>
    <mergeCell ref="B67:F67"/>
    <mergeCell ref="B78:Q78"/>
    <mergeCell ref="B73:F73"/>
    <mergeCell ref="I50:K50"/>
    <mergeCell ref="A60:A61"/>
    <mergeCell ref="B70:F70"/>
    <mergeCell ref="B79:F79"/>
    <mergeCell ref="B80:F80"/>
    <mergeCell ref="B81:F81"/>
    <mergeCell ref="B65:F65"/>
    <mergeCell ref="B63:Q63"/>
    <mergeCell ref="K112:L112"/>
    <mergeCell ref="G60:G61"/>
    <mergeCell ref="H60:H61"/>
    <mergeCell ref="B64:F64"/>
    <mergeCell ref="B74:F74"/>
    <mergeCell ref="K109:L109"/>
    <mergeCell ref="B89:F89"/>
    <mergeCell ref="B77:F77"/>
    <mergeCell ref="B83:F83"/>
    <mergeCell ref="B82:Q82"/>
    <mergeCell ref="B14:C14"/>
    <mergeCell ref="B17:C17"/>
    <mergeCell ref="A39:A40"/>
    <mergeCell ref="B41:H41"/>
    <mergeCell ref="A50:A51"/>
    <mergeCell ref="B39:H40"/>
    <mergeCell ref="B43:H43"/>
    <mergeCell ref="B46:H46"/>
    <mergeCell ref="B19:C19"/>
    <mergeCell ref="B16:C16"/>
    <mergeCell ref="I9:L9"/>
    <mergeCell ref="I10:L10"/>
    <mergeCell ref="O50:Q50"/>
    <mergeCell ref="B50:H51"/>
    <mergeCell ref="L39:N39"/>
    <mergeCell ref="O39:Q39"/>
    <mergeCell ref="I39:K39"/>
    <mergeCell ref="B13:C13"/>
    <mergeCell ref="J19:N19"/>
    <mergeCell ref="J20:N20"/>
    <mergeCell ref="B84:F84"/>
    <mergeCell ref="B85:F85"/>
    <mergeCell ref="B88:F88"/>
    <mergeCell ref="E19:F19"/>
    <mergeCell ref="B23:R23"/>
    <mergeCell ref="C26:N26"/>
    <mergeCell ref="C25:N25"/>
    <mergeCell ref="H20:I20"/>
    <mergeCell ref="H19:I19"/>
    <mergeCell ref="P19:Q19"/>
    <mergeCell ref="C33:N33"/>
    <mergeCell ref="C34:N34"/>
    <mergeCell ref="P13:Q13"/>
    <mergeCell ref="P14:Q14"/>
    <mergeCell ref="P16:Q16"/>
    <mergeCell ref="P17:Q17"/>
    <mergeCell ref="F13:M13"/>
    <mergeCell ref="F16:M16"/>
    <mergeCell ref="F14:M14"/>
    <mergeCell ref="F17:M17"/>
    <mergeCell ref="B71:F71"/>
    <mergeCell ref="B68:F68"/>
    <mergeCell ref="E20:F20"/>
    <mergeCell ref="B52:H52"/>
    <mergeCell ref="O60:Q60"/>
    <mergeCell ref="L50:N50"/>
    <mergeCell ref="B56:H56"/>
    <mergeCell ref="C35:N35"/>
    <mergeCell ref="B44:H44"/>
    <mergeCell ref="C32:N32"/>
    <mergeCell ref="B42:H42"/>
    <mergeCell ref="B62:F62"/>
    <mergeCell ref="B76:F76"/>
    <mergeCell ref="B53:H53"/>
    <mergeCell ref="B75:F75"/>
    <mergeCell ref="B69:Q69"/>
    <mergeCell ref="B66:Q66"/>
    <mergeCell ref="B54:H54"/>
    <mergeCell ref="L60:N60"/>
    <mergeCell ref="B55:H55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36" max="16" man="1"/>
    <brk id="66" max="16" man="1"/>
    <brk id="9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2021-02-17T08:14:54Z</cp:lastPrinted>
  <dcterms:created xsi:type="dcterms:W3CDTF">2019-01-14T08:15:45Z</dcterms:created>
  <dcterms:modified xsi:type="dcterms:W3CDTF">2021-02-18T12:30:47Z</dcterms:modified>
</cp:coreProperties>
</file>