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ютий\1802\Звіти ЖКГ\"/>
    </mc:Choice>
  </mc:AlternateContent>
  <bookViews>
    <workbookView xWindow="0" yWindow="0" windowWidth="24000" windowHeight="9780"/>
  </bookViews>
  <sheets>
    <sheet name="Лист1" sheetId="1" r:id="rId1"/>
  </sheets>
  <definedNames>
    <definedName name="_xlnm.Print_Area" localSheetId="0">Лист1!$A$1:$AE$162</definedName>
  </definedNames>
  <calcPr calcId="152511"/>
</workbook>
</file>

<file path=xl/calcChain.xml><?xml version="1.0" encoding="utf-8"?>
<calcChain xmlns="http://schemas.openxmlformats.org/spreadsheetml/2006/main">
  <c r="T116" i="1" l="1"/>
  <c r="W116" i="1"/>
  <c r="Y117" i="1"/>
  <c r="T117" i="1"/>
  <c r="W117" i="1" s="1"/>
  <c r="Y114" i="1"/>
  <c r="AB114" i="1" s="1"/>
  <c r="T114" i="1"/>
  <c r="W114" i="1"/>
  <c r="Y115" i="1"/>
  <c r="AB115" i="1"/>
  <c r="T115" i="1"/>
  <c r="W115" i="1"/>
  <c r="Y116" i="1"/>
  <c r="Y113" i="1"/>
  <c r="AD113" i="1" s="1"/>
  <c r="AE113" i="1" s="1"/>
  <c r="T113" i="1"/>
  <c r="W113" i="1"/>
  <c r="AB117" i="1"/>
  <c r="AD109" i="1"/>
  <c r="AE109" i="1" s="1"/>
  <c r="AD110" i="1"/>
  <c r="AE110" i="1" s="1"/>
  <c r="AD111" i="1"/>
  <c r="AE111" i="1" s="1"/>
  <c r="AB109" i="1"/>
  <c r="AB110" i="1"/>
  <c r="AB111" i="1"/>
  <c r="W109" i="1"/>
  <c r="W110" i="1"/>
  <c r="W111" i="1"/>
  <c r="T78" i="1"/>
  <c r="W78" i="1" s="1"/>
  <c r="O78" i="1"/>
  <c r="T131" i="1" s="1"/>
  <c r="T81" i="1"/>
  <c r="Y138" i="1"/>
  <c r="AB138" i="1" s="1"/>
  <c r="O81" i="1"/>
  <c r="Q81" i="1" s="1"/>
  <c r="T84" i="1"/>
  <c r="W84" i="1" s="1"/>
  <c r="O84" i="1"/>
  <c r="T143" i="1" s="1"/>
  <c r="T44" i="1"/>
  <c r="W44" i="1"/>
  <c r="O45" i="1"/>
  <c r="O46" i="1"/>
  <c r="Y46" i="1" s="1"/>
  <c r="AB46" i="1" s="1"/>
  <c r="O47" i="1"/>
  <c r="Q47" i="1"/>
  <c r="O48" i="1"/>
  <c r="Q48" i="1"/>
  <c r="O53" i="1"/>
  <c r="Q53" i="1"/>
  <c r="T59" i="1"/>
  <c r="W59" i="1"/>
  <c r="O60" i="1"/>
  <c r="O61" i="1"/>
  <c r="Q61" i="1" s="1"/>
  <c r="O70" i="1"/>
  <c r="O73" i="1"/>
  <c r="Q73" i="1"/>
  <c r="W67" i="1"/>
  <c r="Y54" i="1"/>
  <c r="AB54" i="1" s="1"/>
  <c r="Q54" i="1"/>
  <c r="W54" i="1"/>
  <c r="W45" i="1"/>
  <c r="W46" i="1"/>
  <c r="W47" i="1"/>
  <c r="W48" i="1"/>
  <c r="Y48" i="1"/>
  <c r="AB48" i="1"/>
  <c r="Q49" i="1"/>
  <c r="W49" i="1"/>
  <c r="Y49" i="1"/>
  <c r="AB49" i="1"/>
  <c r="Q50" i="1"/>
  <c r="W50" i="1"/>
  <c r="Y50" i="1"/>
  <c r="AB50" i="1"/>
  <c r="Q51" i="1"/>
  <c r="W51" i="1"/>
  <c r="Y51" i="1"/>
  <c r="AB51" i="1"/>
  <c r="Q52" i="1"/>
  <c r="W52" i="1"/>
  <c r="Y52" i="1"/>
  <c r="AB52" i="1"/>
  <c r="W53" i="1"/>
  <c r="Y53" i="1"/>
  <c r="AB53" i="1" s="1"/>
  <c r="U59" i="1"/>
  <c r="U88" i="1" s="1"/>
  <c r="W60" i="1"/>
  <c r="W61" i="1"/>
  <c r="Q62" i="1"/>
  <c r="W62" i="1"/>
  <c r="Y62" i="1"/>
  <c r="AB62" i="1" s="1"/>
  <c r="Q63" i="1"/>
  <c r="W63" i="1"/>
  <c r="Y63" i="1"/>
  <c r="AB63" i="1" s="1"/>
  <c r="Q64" i="1"/>
  <c r="W64" i="1"/>
  <c r="Y64" i="1"/>
  <c r="AB64" i="1" s="1"/>
  <c r="Q65" i="1"/>
  <c r="Y65" i="1"/>
  <c r="AB65" i="1"/>
  <c r="Q66" i="1"/>
  <c r="W66" i="1"/>
  <c r="Y66" i="1"/>
  <c r="AB66" i="1"/>
  <c r="Q67" i="1"/>
  <c r="Y67" i="1"/>
  <c r="AB67" i="1" s="1"/>
  <c r="Q68" i="1"/>
  <c r="W68" i="1"/>
  <c r="Y68" i="1"/>
  <c r="AB68" i="1" s="1"/>
  <c r="Q69" i="1"/>
  <c r="W69" i="1"/>
  <c r="Y69" i="1"/>
  <c r="AB69" i="1" s="1"/>
  <c r="Q70" i="1"/>
  <c r="W70" i="1"/>
  <c r="Y70" i="1"/>
  <c r="AB70" i="1" s="1"/>
  <c r="Q71" i="1"/>
  <c r="W71" i="1"/>
  <c r="Y71" i="1"/>
  <c r="AB71" i="1" s="1"/>
  <c r="Q72" i="1"/>
  <c r="W72" i="1"/>
  <c r="Y72" i="1"/>
  <c r="AB72" i="1" s="1"/>
  <c r="W73" i="1"/>
  <c r="Q74" i="1"/>
  <c r="W74" i="1"/>
  <c r="Y74" i="1"/>
  <c r="AB74" i="1"/>
  <c r="Q75" i="1"/>
  <c r="Y75" i="1"/>
  <c r="AB75" i="1" s="1"/>
  <c r="Q78" i="1"/>
  <c r="Q79" i="1"/>
  <c r="W79" i="1"/>
  <c r="Y79" i="1"/>
  <c r="AB79" i="1"/>
  <c r="W81" i="1"/>
  <c r="Q82" i="1"/>
  <c r="W82" i="1"/>
  <c r="Y82" i="1"/>
  <c r="AB82" i="1" s="1"/>
  <c r="Q84" i="1"/>
  <c r="Q85" i="1"/>
  <c r="W85" i="1"/>
  <c r="Y85" i="1"/>
  <c r="AB85" i="1"/>
  <c r="Q86" i="1"/>
  <c r="W86" i="1"/>
  <c r="Y86" i="1"/>
  <c r="AB86" i="1"/>
  <c r="N88" i="1"/>
  <c r="R88" i="1"/>
  <c r="W107" i="1"/>
  <c r="AB107" i="1"/>
  <c r="AD107" i="1"/>
  <c r="AE107" i="1"/>
  <c r="W108" i="1"/>
  <c r="AB108" i="1"/>
  <c r="AD108" i="1"/>
  <c r="AE108" i="1"/>
  <c r="Y131" i="1"/>
  <c r="AB131" i="1" s="1"/>
  <c r="U134" i="1"/>
  <c r="W65" i="1"/>
  <c r="W75" i="1"/>
  <c r="Y45" i="1"/>
  <c r="AB45" i="1"/>
  <c r="Y124" i="1"/>
  <c r="AB124" i="1"/>
  <c r="W120" i="1"/>
  <c r="Y73" i="1"/>
  <c r="AB73" i="1" s="1"/>
  <c r="Q45" i="1"/>
  <c r="Y134" i="1"/>
  <c r="AB134" i="1" s="1"/>
  <c r="AD117" i="1"/>
  <c r="AE117" i="1" s="1"/>
  <c r="Y81" i="1"/>
  <c r="AB81" i="1" s="1"/>
  <c r="AD114" i="1"/>
  <c r="AE114" i="1" s="1"/>
  <c r="Y61" i="1"/>
  <c r="AB61" i="1" s="1"/>
  <c r="Y47" i="1"/>
  <c r="AB47" i="1" s="1"/>
  <c r="O44" i="1"/>
  <c r="Q44" i="1" s="1"/>
  <c r="T88" i="1"/>
  <c r="Y95" i="1" s="1"/>
  <c r="AD131" i="1"/>
  <c r="AE131" i="1" s="1"/>
  <c r="Q60" i="1"/>
  <c r="Y104" i="1"/>
  <c r="Y120" i="1" s="1"/>
  <c r="AD120" i="1" s="1"/>
  <c r="AD115" i="1"/>
  <c r="AE115" i="1"/>
  <c r="Y127" i="1"/>
  <c r="AB127" i="1"/>
  <c r="Y60" i="1"/>
  <c r="AB60" i="1" s="1"/>
  <c r="Y84" i="1"/>
  <c r="AB84" i="1" s="1"/>
  <c r="AD116" i="1"/>
  <c r="AE116" i="1" s="1"/>
  <c r="AB116" i="1"/>
  <c r="AB95" i="1"/>
  <c r="AE120" i="1"/>
  <c r="T146" i="1" l="1"/>
  <c r="W146" i="1" s="1"/>
  <c r="W143" i="1"/>
  <c r="AB120" i="1"/>
  <c r="AB104" i="1"/>
  <c r="W131" i="1"/>
  <c r="T134" i="1"/>
  <c r="W134" i="1" s="1"/>
  <c r="W88" i="1"/>
  <c r="Y44" i="1"/>
  <c r="T104" i="1"/>
  <c r="AD134" i="1"/>
  <c r="AE134" i="1" s="1"/>
  <c r="T138" i="1"/>
  <c r="Y140" i="1"/>
  <c r="O59" i="1"/>
  <c r="Y78" i="1"/>
  <c r="AB78" i="1" s="1"/>
  <c r="Y143" i="1"/>
  <c r="AB113" i="1"/>
  <c r="Q46" i="1"/>
  <c r="AD143" i="1" l="1"/>
  <c r="AE143" i="1" s="1"/>
  <c r="Y146" i="1"/>
  <c r="AB143" i="1"/>
  <c r="Q59" i="1"/>
  <c r="T124" i="1"/>
  <c r="O88" i="1"/>
  <c r="Y59" i="1"/>
  <c r="AB59" i="1" s="1"/>
  <c r="T140" i="1"/>
  <c r="W140" i="1" s="1"/>
  <c r="AD138" i="1"/>
  <c r="AE138" i="1" s="1"/>
  <c r="W138" i="1"/>
  <c r="W104" i="1"/>
  <c r="AD104" i="1"/>
  <c r="AE104" i="1" s="1"/>
  <c r="AB140" i="1"/>
  <c r="Y88" i="1"/>
  <c r="AB88" i="1" s="1"/>
  <c r="AB44" i="1"/>
  <c r="Q88" i="1" l="1"/>
  <c r="T95" i="1"/>
  <c r="AB146" i="1"/>
  <c r="AD146" i="1"/>
  <c r="AE146" i="1" s="1"/>
  <c r="AD140" i="1"/>
  <c r="AE140" i="1" s="1"/>
  <c r="W124" i="1"/>
  <c r="AD124" i="1"/>
  <c r="AE124" i="1" s="1"/>
  <c r="T127" i="1"/>
  <c r="W127" i="1" l="1"/>
  <c r="AD127" i="1"/>
  <c r="AE127" i="1" s="1"/>
  <c r="W95" i="1"/>
  <c r="AD95" i="1"/>
  <c r="AE95" i="1" s="1"/>
</calcChain>
</file>

<file path=xl/sharedStrings.xml><?xml version="1.0" encoding="utf-8"?>
<sst xmlns="http://schemas.openxmlformats.org/spreadsheetml/2006/main" count="274" uniqueCount="180">
  <si>
    <t>управління житлово-комунального господарства Хмельницької міської ради</t>
  </si>
  <si>
    <t>2.</t>
  </si>
  <si>
    <t>3.</t>
  </si>
  <si>
    <t>Наказ Міністерства фінансів України</t>
  </si>
  <si>
    <t>26 серпня 2014 року № 836</t>
  </si>
  <si>
    <t>(у редакції наказу Міністерства фінансів України</t>
  </si>
  <si>
    <t>ЗАТВЕРДЖЕНО</t>
  </si>
  <si>
    <t>загальний фонд</t>
  </si>
  <si>
    <t>спеціальний фонд</t>
  </si>
  <si>
    <t>усього</t>
  </si>
  <si>
    <t>Затверджено у паспорті бюджетної  програми</t>
  </si>
  <si>
    <t>Відхилення</t>
  </si>
  <si>
    <t>Напрями використання бюджетних коштів</t>
  </si>
  <si>
    <t>6.</t>
  </si>
  <si>
    <t>Усього</t>
  </si>
  <si>
    <t>№ з/п</t>
  </si>
  <si>
    <t xml:space="preserve">7. </t>
  </si>
  <si>
    <t>Результативні показники бюджетної програми та аналіз їх виконання:</t>
  </si>
  <si>
    <t>Найменування місцевої/ регіональної програми</t>
  </si>
  <si>
    <t>Одиниця виміру</t>
  </si>
  <si>
    <t xml:space="preserve">Джерело інформації </t>
  </si>
  <si>
    <t>Показники</t>
  </si>
  <si>
    <t>(підпис)</t>
  </si>
  <si>
    <t>Фактичні результативні показники, досягнуті за рахунок касових видатків (наданих кредитів)</t>
  </si>
  <si>
    <t>0490</t>
  </si>
  <si>
    <t xml:space="preserve">Внески до статутного капіталу суб’єктів господарювання </t>
  </si>
  <si>
    <t>Завдання 1. Внески до статутного капіталу Хмельницького комунального підприємства "Спецкомунтранс"</t>
  </si>
  <si>
    <t>співвідношення  суми поповнення статутного капіталу до розміру статутного капіталу на початок року</t>
  </si>
  <si>
    <t>%</t>
  </si>
  <si>
    <t>комерційна пропозиція, додаткова угода</t>
  </si>
  <si>
    <t>розрахунково</t>
  </si>
  <si>
    <t>Завдання 2. Внески до статутного капіталу міського комунального підприємства  "Хмельницькводоканал"</t>
  </si>
  <si>
    <t>зведений кошторисний розрахунок</t>
  </si>
  <si>
    <t>комерційна пропозиція</t>
  </si>
  <si>
    <t>Придбання земельної ділянки для розширення меж полігону твердих побутових відходів м. Хмельницького</t>
  </si>
  <si>
    <t>Виготовлення проектно-кошторисної документації з будівництва сучасних каналізаційних очисних споруд господарсько-побутових стоків м. Хмельницький, вул. Вінницьке шосе, 135</t>
  </si>
  <si>
    <t xml:space="preserve">Внески до статутного капіталу міського комунального підприємства по утриманню нежитлових приміщень комунальної власності </t>
  </si>
  <si>
    <t>продукту</t>
  </si>
  <si>
    <t>ефективності</t>
  </si>
  <si>
    <t>грн</t>
  </si>
  <si>
    <t>од.</t>
  </si>
  <si>
    <t>затрат</t>
  </si>
  <si>
    <t>якості</t>
  </si>
  <si>
    <t>від 29 грудня 2018 року № 1209)</t>
  </si>
  <si>
    <t>1.</t>
  </si>
  <si>
    <t>03356163</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</si>
  <si>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</si>
  <si>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</si>
  <si>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</si>
  <si>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(найменування відповідального виконавця)</t>
  </si>
  <si>
    <t>22201100000</t>
  </si>
  <si>
    <t>(код Типової  програмної класифікації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</si>
  <si>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</si>
  <si>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</si>
  <si>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(код Фунціональної  класифікації видатків та кредитування бюджету)</t>
  </si>
  <si>
    <t>ЗВІТ</t>
  </si>
  <si>
    <t>про виконання паспорта бюджетної програми</t>
  </si>
  <si>
    <t>Цілі державної політики, на досягнення яких спрямована реалізація бюджетної програми</t>
  </si>
  <si>
    <t>Ціль державної політики</t>
  </si>
  <si>
    <t>Створення умов для сталого функціонування комунальних підприємств та надання послуг населенню</t>
  </si>
  <si>
    <t>Мета бюджетної програми</t>
  </si>
  <si>
    <t>Підтримка підприємств  комунальної форми власності</t>
  </si>
  <si>
    <t>Завдання бюджетної програми</t>
  </si>
  <si>
    <t>Завдання</t>
  </si>
  <si>
    <t>4.</t>
  </si>
  <si>
    <t>5.</t>
  </si>
  <si>
    <t xml:space="preserve">Видатки (надані кредити з бюджету) та напрями використання бюджетних коштів за бюджетною програмою </t>
  </si>
  <si>
    <t>Касові видатки (надані кредити з бюджету)</t>
  </si>
  <si>
    <t>1.1</t>
  </si>
  <si>
    <t>1.2</t>
  </si>
  <si>
    <t>1.3</t>
  </si>
  <si>
    <t>1.4</t>
  </si>
  <si>
    <t>1.5</t>
  </si>
  <si>
    <t>1.6</t>
  </si>
  <si>
    <t>1.7</t>
  </si>
  <si>
    <t>1.8</t>
  </si>
  <si>
    <t>1.9</t>
  </si>
  <si>
    <t>2.1</t>
  </si>
  <si>
    <t>2.2</t>
  </si>
  <si>
    <t>2.3</t>
  </si>
  <si>
    <t>2.4</t>
  </si>
  <si>
    <t>2.5</t>
  </si>
  <si>
    <t>2.7</t>
  </si>
  <si>
    <t>2.8</t>
  </si>
  <si>
    <t>2.9</t>
  </si>
  <si>
    <t>2.10</t>
  </si>
  <si>
    <t>2.11</t>
  </si>
  <si>
    <t>2.12</t>
  </si>
  <si>
    <t>2.13</t>
  </si>
  <si>
    <t>2.14</t>
  </si>
  <si>
    <t>2.15</t>
  </si>
  <si>
    <t>2.16</t>
  </si>
  <si>
    <t>2.17</t>
  </si>
  <si>
    <t>5.1</t>
  </si>
  <si>
    <t xml:space="preserve">9. </t>
  </si>
  <si>
    <t>8.</t>
  </si>
  <si>
    <t>гривень</t>
  </si>
  <si>
    <t>Видатки (надані кредити) на реалізацію місцевих/ регіональних програм, які виконуються в межах бюджетної програми</t>
  </si>
  <si>
    <t>Програма утримання та розвитку житлово-комунального господарства та благоустрою м.Хмельницького на 2017-2020 роки</t>
  </si>
  <si>
    <t>10. Узагальнений висновок про виконання бюджетної програми.</t>
  </si>
  <si>
    <t>Внески до статутного капіталу Хмельницького комунального підприємства "Спецкомунтранс"</t>
  </si>
  <si>
    <t>Внески до статутного капіталу міського комунального підприємства  "Хмельницькводоканал"</t>
  </si>
  <si>
    <t xml:space="preserve">Внески до статутного капіталу спеціалізованого комунального підприємства "Хмельницька міська ритуальна служба" </t>
  </si>
  <si>
    <t xml:space="preserve"> якості</t>
  </si>
  <si>
    <t>Пояснення: заплановані осяги робіт виконані, економія коштів</t>
  </si>
  <si>
    <t>Пояснення: п. 9.1-9.3 заплановані осяги робіт виконані, економія коштів</t>
  </si>
  <si>
    <t xml:space="preserve">Пояснення: зміни відповідно до фактичного використання коштів </t>
  </si>
  <si>
    <t>місцевого бюджету на 01.01.2021 року</t>
  </si>
  <si>
    <t xml:space="preserve">Реконструкція "Винос газопроводу високого тиску з тіла полігону твердих побутових відходів  м. Хмельницький" </t>
  </si>
  <si>
    <t>Реконструкція полігону твердих побутових відходів з метою запобігання виникнення надзвичайної екологічної ситуації за адресою м. Хмельницький, вул. Проспект Миру, 7 розробка розділу  "Проект організації будівництва"</t>
  </si>
  <si>
    <t xml:space="preserve">Реконструкція туалету загального користування по вул. Проскурівській, 40-Б в м. Хмельницькому </t>
  </si>
  <si>
    <t xml:space="preserve">Придбання біотуалетів </t>
  </si>
  <si>
    <t xml:space="preserve">Придбання модульної євро кабіни </t>
  </si>
  <si>
    <t xml:space="preserve">Ппридбання пластикових контейнерів </t>
  </si>
  <si>
    <t xml:space="preserve">Придбання склопластикових контейнерів типу Дзвін 2,5 м куб </t>
  </si>
  <si>
    <t>Виготовлення проєкту "Капітальний ремонт частини нежитлового приміщення за адресою м. Хмельницький, вул. Марка Кропивницького, 6А"</t>
  </si>
  <si>
    <t>Придбання морських контейнерів</t>
  </si>
  <si>
    <t xml:space="preserve">Будівництво водопроводу діаметром 160 мм по вул. С. Бандери, 42 в м. Хмельницький </t>
  </si>
  <si>
    <t xml:space="preserve">Реконструкція ділянки водопроводу по вул. Львівське шосе, 14 в м. Хмельницький </t>
  </si>
  <si>
    <t xml:space="preserve">Будівництво вуличних мереж водовідведення напірних каналізаційних колекторів, каналізаційно-насосної станції, електропостачання КНС мікрорайон Дубове у м. Хмельницький </t>
  </si>
  <si>
    <t>Капітальний ремонт насосного агрегату №2 на ГКНС по вул. Трудова, 6Б у м. Хмельницький</t>
  </si>
  <si>
    <t xml:space="preserve">Будівництво мережі каналізації від вул. Польова, 51 на пров. Ентузіастів до вул. Івана Павла ІІ, 5 м.р. Гречани м. Хмельницький </t>
  </si>
  <si>
    <t>Будівництво зовнішніх мереж водопостачання вул. Ващука, вул. Ігнатенка, вул. Правика, вул. Кібенка, пров. Правика, пров. Ващука, пров. Кібенка житлового масиву “Прометей” в  м. Хмельницький</t>
  </si>
  <si>
    <t>Реконструкція технологічної частини холодного водопостачання ЦТП-6 по вул.Залізняка,36А, м.Хмельницький шляхом переобладнання системи водопостачання будівель і споруд приладами для введення відокремленого обліку холодної води та енергоносіїв</t>
  </si>
  <si>
    <t>Придбання насосних агрегатів</t>
  </si>
  <si>
    <t>Придбання сталевих труб</t>
  </si>
  <si>
    <t>Реконструкція ділянки водопроводу по вул. Північна в м. Хмельницький</t>
  </si>
  <si>
    <t>Капітальний ремонт каналізаційної мережі від житлового будинку по вул. Сковороди, 11/2 від колодязя К-1 до колодязя К-3 в м. Хмельницький</t>
  </si>
  <si>
    <t xml:space="preserve">Капітальний ремонт дворової каналізації від житлового будинку по вул. Сковороди, 11 до колодязя К-4 в м. Хмельницький </t>
  </si>
  <si>
    <t>Реконструкція самопливного каналізаційного колектора діаметром 200 мм по вул. Заводська, 155 в м. Хмельницький</t>
  </si>
  <si>
    <t>Будівництво вуличних мереж водопостачання мікрорайону Лезневе в м.Хмельницький</t>
  </si>
  <si>
    <t>Будівництво вуличних мереж водопостачання житлових будинків по вул. Криничній в м. Хмельницький</t>
  </si>
  <si>
    <t>Капітальний ремонт пішохідних доріжок на кладовищі «Ракове»</t>
  </si>
  <si>
    <t>Внески до статутного капіталу комунального підприємства "Чайка"</t>
  </si>
  <si>
    <t xml:space="preserve">Капітальні видатки </t>
  </si>
  <si>
    <t xml:space="preserve">Завдання 3. Внески до статутного капіталу спеціалізованого комунального підприємства "Хмельницька міська ритуальна служба" </t>
  </si>
  <si>
    <t>Завдання 4. Внески до статутного капіталу комунального підприємства "Чайка"</t>
  </si>
  <si>
    <t>Капітальний ремонт приміщень першого поверху по вул. Кам'янецькій, 47 в м. Хмельницькому</t>
  </si>
  <si>
    <t xml:space="preserve">Реконструкція нежитлового приміщення за адресою вул. Героїв Майдану, 12 у м. Хмельницький </t>
  </si>
  <si>
    <t>кількість біотуалетів пластикових, які необхідно придбати</t>
  </si>
  <si>
    <t>кількість модульних євро кабін, які необхідно придбати</t>
  </si>
  <si>
    <t>кількість пластикових контейнерів, які необхідно придбати</t>
  </si>
  <si>
    <t>кількість склопластикових контейнерів типу Дзвін, які необхідно придбати</t>
  </si>
  <si>
    <t>кількість морських контейнерів, які необхідно придбати</t>
  </si>
  <si>
    <t xml:space="preserve">обсяг видатків на виконання робіт по виносу газопроводу високого тиску з тіла полігону ТПВ, придбання земельної ділянки для розширення меж полігону ТПВ, розробка розділу "Проект організації будівництва", виготовлення проєкту "Капітальний ремонт частини нежитлового приміщення за адресою м. Хмельницький, вул. Марка Кропивницького, 6А", реконструкція туалету загального користування, придбання біотуалетів пластикових, модульної євро кабіни, пластикових контейнерів, склопластикових контейнерів типу Дзвін 2,5 м куб, морських контейнерів </t>
  </si>
  <si>
    <t>видаткова накладна</t>
  </si>
  <si>
    <t>середні витрати на придбання 1 біотуалету пластикового</t>
  </si>
  <si>
    <t>середні витрати на придбання 1 євро кабіни</t>
  </si>
  <si>
    <t>середні витрати на придбання 1 пластикового контейнера</t>
  </si>
  <si>
    <t>середні витрати на придбання 1 склопластикового контейнера типу Дзвін</t>
  </si>
  <si>
    <t>середні витрати на придбання 1 морського контейнера</t>
  </si>
  <si>
    <t>обсяг видатків на виготовлення ПКД на будівництво очисних споруд, мереж каналізації, реконструкція ділянки водопроводу, самопливного каналізаційного колектора, капітальний ремонт насосного агрегату, будівництво вуличних мереж водопостачання, придбання насосних агрегатів, сталевих труб</t>
  </si>
  <si>
    <t>проетно-кошторисна документація, лист- звернення</t>
  </si>
  <si>
    <t>обсяг видатків на капітальний ремонт пішохідних доріжок на кладовищі «Ракове»</t>
  </si>
  <si>
    <t>обсяг видатків на ремонт лазні</t>
  </si>
  <si>
    <t xml:space="preserve">Завдання 5. Внески до статутного капіталу міського комунального підприємства по утриманню нежитлових приміщень комунальної власності </t>
  </si>
  <si>
    <t>обсяг видатків на капітальний ремонт приміщень, реконструкцію нежитлового приміщення</t>
  </si>
  <si>
    <t>Виконання бюджетної програми становить 96,1 % до затверджених призначень в 2020 р.</t>
  </si>
  <si>
    <t>Пояснення: п 2.2-2.8, 2.10-2.15, 2.17 заплановані осяги робіт виконані, економія коштів</t>
  </si>
  <si>
    <t>3.1</t>
  </si>
  <si>
    <t>4</t>
  </si>
  <si>
    <t>4.1</t>
  </si>
  <si>
    <t>5</t>
  </si>
  <si>
    <t>5.2</t>
  </si>
  <si>
    <t>Пояснення: п. 5.1-5.2 заплановані осяги робіт виконані, економія коштів</t>
  </si>
  <si>
    <t>1.10</t>
  </si>
  <si>
    <t>Пояснення: п. 1.1 кошти не освоєні в зв'язку з тим, що не отримано погодження Міністерства енергетики на виконання робіт</t>
  </si>
  <si>
    <t xml:space="preserve">п. 16 проведено процедуру спрощеної закупівлі робіт, згідно якої заключено договір від 28 грудня 2020 р. та визначено підрядника, роботи в 2020 році не виконувалися, виконання робіт переноситься на 2021 р. </t>
  </si>
  <si>
    <t xml:space="preserve">п. 1.4 залишок коштів внаслідок різниці фактичних затрат відповідно до актів виконаних робіт та зведеного кошторису, також вартість виготовлення ПКД, експертизи кошторисної частини проекту (коригування),  приєднання до лінії електропередач сплачені за кошти підприємства. </t>
  </si>
  <si>
    <t>п. 1.5, 1.6 фактична вартість визначена відповідно до видаткових накладних</t>
  </si>
  <si>
    <t>п. 1.10 фактична вартість придбання за результатами проведених тендерних торгів</t>
  </si>
  <si>
    <t>Пояснення:  п. 1.1 кошти не освоєні в зв'язку з тим, що не отримано погодження Міністерства енергетики на виконання робітп, 1.4 залишок коштів внаслідок різниці фактичних затрат відповідно до актів виконаних робіт та зведеного кошторису, також вартість виготовлення ПКД, експертизи кошторисної частини проекту (коригування), приєднання до лінії електропередач сплачені за кошти підприємства, п. 1.5, 1.6 фактична вартість визначена відповідно до видаткових накладних, п. 1.10 фактична вартість придбання за результатами проведених тендерних торгів</t>
  </si>
  <si>
    <t xml:space="preserve">Пояснення: п 2.2-2.8, 2.10-2.15, 2.17 заплановані осяги робіт виконані, економія коштів. п. 16 проведено процедуру спрощеної закупівлі робіт, згідно якої заключено договір від 28 грудня 2020 р. та визначено підрядника, роботи в 2020 році не виконувалися, виконання робіт переноситься на 2021 р. </t>
  </si>
  <si>
    <t>Пояснення: економія коштів та фактична вартість придбання за результатами проведених тендерних торгів</t>
  </si>
  <si>
    <t>Аналіз стану виконання результативних показників: завдання 1. - придбання контейнерів різного типу, пластикових біотуалетів, євро кабіни здійснено в межах передбачених коштів, роботи, які не здійснені в 2020 р. планується виконувати в 2021 р.; завдання 2. - запланований обсяг робіт по вищезазначених об'єктах виконані, виникла економія коштів,  виконання робіт по об'єкту "Будівництво вуличних мереж водопостачання мікрорайону Лезневе" перенесені на 2021 р. в звязку з тим, що договір на виконання робіт було заключено 28 грудня 2020 р.; по завданнях 3,4,5 - заплановані осяги робіт виконані, виникла економія коштів.</t>
  </si>
  <si>
    <t>В. о. начальника управління комунальної інфраструктури</t>
  </si>
  <si>
    <t>Заступник начальника відділу бухгалтерського обліку та звітності</t>
  </si>
  <si>
    <t>В. ГУРСЬКИЙ</t>
  </si>
  <si>
    <t>(ініціали/ініціал, прізвище)</t>
  </si>
  <si>
    <t>В. РИЧІНА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</si>
</sst>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00"/>
  </numFmts>
  <fonts count="19" x14ac:knownFonts="1">
    <font>
      <sz val="11"/>
      <color theme="1"/>
      <name val="Calibri"/>
      <family val="2"/>
      <charset val="204"/>
      <scheme val="minor"/>
    </font>
    <font>
      <sz val="11"/>
      <color indexed="8"/>
      <name val="Calibri"/>
      <family val="2"/>
      <charset val="204"/>
    </font>
    <font>
      <sz val="10"/>
      <name val="Arial Cyr"/>
      <charset val="204"/>
    </font>
    <font>
      <sz val="12"/>
      <name val="Times New Roman"/>
      <family val="1"/>
      <charset val="204"/>
    </font>
    <font>
      <sz val="10"/>
      <color indexed="8"/>
      <name val="Times New Roman"/>
      <family val="1"/>
      <charset val="204"/>
    </font>
    <font>
      <sz val="10"/>
      <name val="Times New Roman"/>
      <family val="1"/>
      <charset val="204"/>
    </font>
    <font>
      <sz val="8"/>
      <name val="Arial"/>
      <family val="2"/>
      <charset val="204"/>
    </font>
    <font>
      <sz val="8"/>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1"/>
      <name val="Times New Roman"/>
      <family val="1"/>
      <charset val="204"/>
    </font>
    <font>
      <sz val="11"/>
      <color indexed="8"/>
      <name val="Times New Roman"/>
      <family val="1"/>
      <charset val="204"/>
    </font>
    <font>
      <b/>
      <sz val="11"/>
      <color indexed="8"/>
      <name val="Times New Roman"/>
      <family val="1"/>
      <charset val="204"/>
    </font>
    <font>
      <sz val="12"/>
      <color indexed="8"/>
      <name val="Times New Roman"/>
      <family val="1"/>
      <charset val="204"/>
    </font>
    <font>
      <sz val="10"/>
      <name val="Arial"/>
      <family val="2"/>
      <charset val="204"/>
    </font>
    <font>
      <sz val="8"/>
      <name val="Calibri"/>
      <family val="2"/>
      <charset val="204"/>
    </font>
    <font>
      <sz val="10"/>
      <color theme="1"/>
      <name val="Calibri"/>
      <family val="2"/>
      <charset val="204"/>
      <scheme val="minor"/>
    </font>
    <font>
      <sz val="11"/>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5" fillId="0" borderId="0"/>
    <xf numFmtId="0" fontId="17" fillId="0" borderId="0"/>
    <xf numFmtId="0" fontId="1" fillId="0" borderId="0"/>
    <xf numFmtId="0" fontId="2" fillId="0" borderId="0"/>
    <xf numFmtId="0" fontId="2" fillId="0" borderId="0"/>
    <xf numFmtId="0" fontId="6" fillId="0" borderId="0">
      <alignment horizontal="left"/>
    </xf>
    <xf numFmtId="0" fontId="6" fillId="0" borderId="0">
      <alignment horizontal="left"/>
    </xf>
    <xf numFmtId="0" fontId="2" fillId="0" borderId="0"/>
  </cellStyleXfs>
  <cellXfs count="288">
    <xf numFmtId="0" fontId="0" fillId="0" borderId="0" xfId="0"/>
    <xf numFmtId="0" fontId="4" fillId="0" borderId="0" xfId="8" applyFont="1" applyAlignment="1"/>
    <xf numFmtId="0" fontId="5" fillId="0" borderId="0" xfId="0" applyFont="1" applyAlignment="1">
      <alignment horizontal="left"/>
    </xf>
    <xf numFmtId="0" fontId="3" fillId="0" borderId="0" xfId="7" applyFont="1" applyAlignment="1"/>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Border="1"/>
    <xf numFmtId="0" fontId="12" fillId="0" borderId="0" xfId="0" applyFont="1" applyBorder="1" applyAlignment="1">
      <alignment vertical="center"/>
    </xf>
    <xf numFmtId="0" fontId="12" fillId="0" borderId="0" xfId="0" applyFont="1" applyAlignment="1">
      <alignment wrapText="1"/>
    </xf>
    <xf numFmtId="0" fontId="3" fillId="0" borderId="0" xfId="0" applyFont="1" applyAlignment="1">
      <alignment horizontal="left"/>
    </xf>
    <xf numFmtId="0" fontId="12" fillId="0" borderId="1" xfId="0" applyFont="1" applyBorder="1" applyAlignment="1">
      <alignment horizontal="center"/>
    </xf>
    <xf numFmtId="4" fontId="12" fillId="0" borderId="1" xfId="0" applyNumberFormat="1" applyFont="1" applyBorder="1" applyAlignment="1">
      <alignment horizontal="center" vertical="center" wrapText="1"/>
    </xf>
    <xf numFmtId="0" fontId="12" fillId="0" borderId="0" xfId="0" applyFont="1" applyFill="1"/>
    <xf numFmtId="0" fontId="12" fillId="0" borderId="0" xfId="0" applyFont="1" applyFill="1" applyBorder="1" applyAlignment="1">
      <alignment horizontal="center"/>
    </xf>
    <xf numFmtId="0" fontId="3" fillId="0" borderId="1" xfId="0" applyFont="1" applyBorder="1" applyAlignment="1">
      <alignment vertical="center" wrapText="1"/>
    </xf>
    <xf numFmtId="0" fontId="12" fillId="0" borderId="1" xfId="0" applyFont="1" applyBorder="1"/>
    <xf numFmtId="0" fontId="8" fillId="0" borderId="1" xfId="7" applyFont="1" applyBorder="1" applyAlignment="1">
      <alignment horizontal="left" vertical="center" wrapText="1"/>
    </xf>
    <xf numFmtId="0" fontId="12" fillId="0" borderId="1" xfId="0" applyFont="1" applyFill="1" applyBorder="1"/>
    <xf numFmtId="0" fontId="12" fillId="0" borderId="1" xfId="0" applyFont="1" applyFill="1" applyBorder="1" applyAlignment="1">
      <alignment horizontal="center" vertical="center"/>
    </xf>
    <xf numFmtId="4" fontId="13" fillId="0" borderId="1" xfId="0" applyNumberFormat="1" applyFont="1" applyBorder="1" applyAlignment="1">
      <alignment horizontal="center" vertical="center" wrapText="1"/>
    </xf>
    <xf numFmtId="0" fontId="13" fillId="0" borderId="0" xfId="0" applyFont="1"/>
    <xf numFmtId="0" fontId="13" fillId="0" borderId="0" xfId="0" applyFont="1" applyBorder="1"/>
    <xf numFmtId="4" fontId="12" fillId="0" borderId="1" xfId="0" applyNumberFormat="1" applyFont="1" applyBorder="1"/>
    <xf numFmtId="2" fontId="12" fillId="0" borderId="1" xfId="0" applyNumberFormat="1" applyFont="1" applyBorder="1"/>
    <xf numFmtId="0" fontId="14" fillId="0" borderId="0" xfId="0" applyFont="1"/>
    <xf numFmtId="4" fontId="12" fillId="0" borderId="1" xfId="0" applyNumberFormat="1" applyFont="1" applyBorder="1" applyAlignment="1">
      <alignment horizontal="center" vertical="center"/>
    </xf>
    <xf numFmtId="0" fontId="1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4" fontId="9" fillId="0" borderId="0" xfId="0" applyNumberFormat="1" applyFont="1" applyFill="1" applyBorder="1" applyAlignment="1">
      <alignment vertical="center"/>
    </xf>
    <xf numFmtId="2" fontId="12" fillId="0" borderId="2" xfId="0" applyNumberFormat="1" applyFont="1" applyFill="1" applyBorder="1" applyAlignment="1">
      <alignment horizontal="center" vertical="center"/>
    </xf>
    <xf numFmtId="2" fontId="12" fillId="0" borderId="1" xfId="0" applyNumberFormat="1" applyFont="1" applyBorder="1" applyAlignment="1">
      <alignment horizontal="center" vertical="center"/>
    </xf>
    <xf numFmtId="2" fontId="12" fillId="0" borderId="1" xfId="0" applyNumberFormat="1" applyFont="1" applyFill="1" applyBorder="1" applyAlignment="1">
      <alignment horizontal="center" vertical="center"/>
    </xf>
    <xf numFmtId="1" fontId="12" fillId="0" borderId="1" xfId="0" applyNumberFormat="1" applyFont="1" applyBorder="1" applyAlignment="1">
      <alignment horizontal="center" vertical="center"/>
    </xf>
    <xf numFmtId="4" fontId="12" fillId="0" borderId="1"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3" fontId="12" fillId="0" borderId="1" xfId="0" applyNumberFormat="1" applyFont="1" applyBorder="1" applyAlignment="1">
      <alignment horizontal="center" vertical="center"/>
    </xf>
    <xf numFmtId="4" fontId="3" fillId="2" borderId="0" xfId="5" applyNumberFormat="1" applyFont="1" applyFill="1" applyBorder="1" applyAlignment="1">
      <alignment vertical="center" wrapText="1"/>
    </xf>
    <xf numFmtId="4" fontId="9" fillId="2" borderId="0" xfId="0" applyNumberFormat="1" applyFont="1" applyFill="1" applyBorder="1" applyAlignment="1">
      <alignment vertical="center" wrapText="1"/>
    </xf>
    <xf numFmtId="4" fontId="3" fillId="2" borderId="0" xfId="5" applyNumberFormat="1" applyFont="1" applyFill="1" applyBorder="1" applyAlignment="1">
      <alignment vertical="center"/>
    </xf>
    <xf numFmtId="4" fontId="10"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0" xfId="0" applyFont="1"/>
    <xf numFmtId="0" fontId="12" fillId="0" borderId="0" xfId="0" applyFont="1" applyBorder="1" applyAlignment="1">
      <alignment horizontal="center" vertical="center"/>
    </xf>
    <xf numFmtId="4" fontId="12" fillId="0" borderId="0" xfId="0" applyNumberFormat="1" applyFont="1" applyBorder="1" applyAlignment="1">
      <alignment horizontal="center" vertical="center"/>
    </xf>
    <xf numFmtId="172" fontId="12" fillId="0" borderId="0" xfId="0" applyNumberFormat="1" applyFont="1" applyBorder="1" applyAlignment="1">
      <alignment vertical="center"/>
    </xf>
    <xf numFmtId="0" fontId="3"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3" fillId="0" borderId="0" xfId="8" applyFont="1" applyBorder="1" applyAlignment="1">
      <alignment vertical="top" wrapText="1"/>
    </xf>
    <xf numFmtId="0" fontId="3" fillId="0" borderId="0" xfId="8" applyFont="1" applyBorder="1" applyAlignment="1">
      <alignment wrapText="1"/>
    </xf>
    <xf numFmtId="0" fontId="5" fillId="0" borderId="0" xfId="8" applyFont="1" applyBorder="1" applyAlignment="1">
      <alignment vertical="top" wrapText="1"/>
    </xf>
    <xf numFmtId="0" fontId="3" fillId="0" borderId="0" xfId="8" applyFont="1" applyBorder="1" applyAlignment="1"/>
    <xf numFmtId="0" fontId="0" fillId="0" borderId="0" xfId="0" applyBorder="1" applyAlignment="1">
      <alignment horizontal="left"/>
    </xf>
    <xf numFmtId="0" fontId="14" fillId="0" borderId="0" xfId="0" applyFont="1" applyAlignment="1"/>
    <xf numFmtId="0" fontId="13" fillId="0" borderId="0" xfId="0" applyFont="1" applyAlignment="1">
      <alignment horizontal="center"/>
    </xf>
    <xf numFmtId="0" fontId="3" fillId="0" borderId="0" xfId="8" applyFont="1" applyAlignment="1">
      <alignment horizontal="center"/>
    </xf>
    <xf numFmtId="0" fontId="3" fillId="0" borderId="0" xfId="7" applyFont="1" applyBorder="1" applyAlignment="1">
      <alignment horizontal="center" vertical="center" wrapText="1"/>
    </xf>
    <xf numFmtId="0" fontId="3" fillId="0" borderId="1" xfId="7" applyFont="1" applyBorder="1" applyAlignment="1">
      <alignment horizontal="center" vertical="center" wrapText="1"/>
    </xf>
    <xf numFmtId="0" fontId="3" fillId="0" borderId="0" xfId="8" applyFont="1" applyFill="1" applyBorder="1" applyAlignment="1" applyProtection="1">
      <alignment vertical="center" wrapText="1"/>
    </xf>
    <xf numFmtId="0" fontId="3" fillId="0" borderId="0" xfId="8" applyFont="1"/>
    <xf numFmtId="0" fontId="3" fillId="0" borderId="0" xfId="8" applyFont="1" applyBorder="1"/>
    <xf numFmtId="0" fontId="3" fillId="0" borderId="0" xfId="7" applyFont="1" applyBorder="1" applyAlignment="1"/>
    <xf numFmtId="0" fontId="3" fillId="0" borderId="0" xfId="7" applyFont="1" applyAlignment="1">
      <alignment horizontal="center"/>
    </xf>
    <xf numFmtId="0" fontId="2" fillId="0" borderId="0" xfId="8"/>
    <xf numFmtId="0" fontId="3" fillId="0" borderId="0" xfId="7" applyFont="1" applyBorder="1" applyAlignment="1">
      <alignment vertical="center" wrapText="1"/>
    </xf>
    <xf numFmtId="0" fontId="9" fillId="0" borderId="0" xfId="2" applyFont="1" applyFill="1" applyBorder="1" applyAlignment="1">
      <alignment vertical="center" wrapText="1"/>
    </xf>
    <xf numFmtId="0" fontId="9" fillId="0" borderId="0" xfId="0" applyFont="1" applyAlignment="1">
      <alignment horizontal="center"/>
    </xf>
    <xf numFmtId="0" fontId="13" fillId="0" borderId="1" xfId="0" applyFont="1" applyBorder="1" applyAlignment="1">
      <alignment horizontal="center" vertical="center"/>
    </xf>
    <xf numFmtId="49" fontId="12"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3" fillId="0" borderId="0" xfId="0" applyFont="1" applyBorder="1" applyAlignment="1">
      <alignment vertical="center" wrapText="1"/>
    </xf>
    <xf numFmtId="0" fontId="9" fillId="0" borderId="1" xfId="0" applyFont="1" applyBorder="1" applyAlignment="1">
      <alignment horizontal="center"/>
    </xf>
    <xf numFmtId="0" fontId="9" fillId="0" borderId="1" xfId="0" applyFont="1" applyBorder="1" applyAlignment="1">
      <alignment horizontal="center" vertical="center"/>
    </xf>
    <xf numFmtId="4" fontId="1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6" applyFont="1" applyAlignment="1"/>
    <xf numFmtId="0" fontId="5" fillId="0" borderId="0" xfId="0" applyFont="1" applyBorder="1" applyAlignment="1">
      <alignment horizontal="center"/>
    </xf>
    <xf numFmtId="0" fontId="3" fillId="0" borderId="0" xfId="7" applyFont="1" applyBorder="1" applyAlignment="1">
      <alignment horizontal="left" vertical="center" wrapText="1"/>
    </xf>
    <xf numFmtId="0" fontId="3" fillId="0" borderId="0" xfId="0" applyFont="1" applyBorder="1" applyAlignment="1">
      <alignment horizontal="center" vertical="center" wrapText="1"/>
    </xf>
    <xf numFmtId="2" fontId="12" fillId="0" borderId="0" xfId="0" applyNumberFormat="1" applyFont="1" applyFill="1" applyBorder="1" applyAlignment="1">
      <alignment horizontal="center" vertical="center"/>
    </xf>
    <xf numFmtId="2" fontId="12" fillId="0" borderId="0" xfId="0" applyNumberFormat="1" applyFont="1" applyBorder="1" applyAlignment="1">
      <alignment horizontal="center" vertical="center"/>
    </xf>
    <xf numFmtId="0" fontId="3" fillId="0" borderId="3" xfId="0" applyFont="1" applyBorder="1" applyAlignment="1">
      <alignment vertical="center" wrapText="1"/>
    </xf>
    <xf numFmtId="0" fontId="3" fillId="0" borderId="1" xfId="7" applyFont="1" applyBorder="1" applyAlignment="1">
      <alignment horizontal="left" vertical="center" wrapText="1"/>
    </xf>
    <xf numFmtId="0" fontId="3" fillId="0" borderId="0" xfId="8" applyFont="1" applyBorder="1" applyAlignment="1">
      <alignment horizontal="center" vertical="top"/>
    </xf>
    <xf numFmtId="0" fontId="3" fillId="0" borderId="0" xfId="8" applyFont="1" applyBorder="1" applyAlignment="1">
      <alignment horizontal="center"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2" fontId="12" fillId="0" borderId="4"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4" fontId="10" fillId="0" borderId="4" xfId="0" applyNumberFormat="1" applyFont="1" applyBorder="1" applyAlignment="1">
      <alignment horizontal="center" vertical="center" wrapText="1"/>
    </xf>
    <xf numFmtId="0" fontId="13" fillId="0" borderId="4" xfId="0" applyFont="1" applyBorder="1" applyAlignment="1">
      <alignment wrapText="1"/>
    </xf>
    <xf numFmtId="0" fontId="10" fillId="2" borderId="4" xfId="0" applyFont="1" applyFill="1" applyBorder="1" applyAlignment="1">
      <alignment vertical="center" wrapText="1"/>
    </xf>
    <xf numFmtId="0" fontId="8" fillId="0" borderId="4" xfId="5" applyFont="1" applyFill="1" applyBorder="1" applyAlignment="1">
      <alignment vertical="center" wrapText="1"/>
    </xf>
    <xf numFmtId="2" fontId="12" fillId="0" borderId="4" xfId="0" applyNumberFormat="1" applyFont="1" applyFill="1" applyBorder="1" applyAlignment="1">
      <alignment horizontal="center"/>
    </xf>
    <xf numFmtId="0" fontId="8" fillId="0" borderId="3" xfId="0" applyFont="1" applyBorder="1" applyAlignment="1">
      <alignment horizontal="left" vertical="center" wrapText="1"/>
    </xf>
    <xf numFmtId="4" fontId="9" fillId="0" borderId="4" xfId="0" applyNumberFormat="1" applyFont="1" applyBorder="1" applyAlignment="1">
      <alignment horizontal="center" vertical="center" wrapText="1"/>
    </xf>
    <xf numFmtId="4" fontId="10" fillId="2"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3" fillId="0" borderId="1" xfId="3" applyFont="1" applyFill="1" applyBorder="1" applyAlignment="1">
      <alignment horizontal="left" vertical="center" wrapText="1"/>
    </xf>
    <xf numFmtId="3" fontId="12" fillId="0" borderId="4" xfId="0" applyNumberFormat="1" applyFont="1" applyFill="1" applyBorder="1" applyAlignment="1">
      <alignment horizontal="center" vertical="center"/>
    </xf>
    <xf numFmtId="0" fontId="3" fillId="0" borderId="4" xfId="5" applyFont="1" applyFill="1" applyBorder="1" applyAlignment="1">
      <alignment vertical="center" wrapText="1"/>
    </xf>
    <xf numFmtId="0" fontId="3" fillId="0" borderId="3" xfId="0" applyFont="1" applyBorder="1" applyAlignment="1">
      <alignment horizontal="left" vertical="center" wrapText="1"/>
    </xf>
    <xf numFmtId="1" fontId="12" fillId="0" borderId="2"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0" fontId="10" fillId="0" borderId="4" xfId="0" applyFont="1" applyFill="1" applyBorder="1" applyAlignment="1">
      <alignment vertical="center" wrapText="1"/>
    </xf>
    <xf numFmtId="4" fontId="9" fillId="0" borderId="3" xfId="0" applyNumberFormat="1" applyFont="1" applyBorder="1" applyAlignment="1">
      <alignment horizontal="center" vertical="center" wrapText="1"/>
    </xf>
    <xf numFmtId="4" fontId="9" fillId="3" borderId="1"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12" fillId="0" borderId="3" xfId="0" applyFont="1" applyBorder="1" applyAlignment="1">
      <alignment horizontal="center" vertical="center"/>
    </xf>
    <xf numFmtId="0" fontId="3" fillId="0" borderId="0" xfId="8" applyFont="1" applyBorder="1" applyAlignment="1">
      <alignment horizontal="center"/>
    </xf>
    <xf numFmtId="0" fontId="3" fillId="0" borderId="0" xfId="8" applyFont="1" applyBorder="1" applyAlignment="1">
      <alignment horizontal="center" wrapText="1"/>
    </xf>
    <xf numFmtId="4" fontId="9" fillId="0" borderId="1" xfId="0" applyNumberFormat="1" applyFont="1" applyBorder="1" applyAlignment="1">
      <alignment horizontal="center" vertical="center"/>
    </xf>
    <xf numFmtId="0" fontId="18" fillId="0" borderId="0" xfId="0" applyFont="1"/>
    <xf numFmtId="0" fontId="4" fillId="0" borderId="0" xfId="0" applyFont="1"/>
    <xf numFmtId="2" fontId="12" fillId="0" borderId="0" xfId="0" applyNumberFormat="1" applyFont="1"/>
    <xf numFmtId="4" fontId="9" fillId="0" borderId="2" xfId="0" applyNumberFormat="1" applyFont="1" applyFill="1" applyBorder="1" applyAlignment="1">
      <alignment horizontal="center" vertical="center"/>
    </xf>
    <xf numFmtId="4" fontId="9" fillId="0" borderId="4"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0" borderId="1" xfId="1"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7" applyFont="1" applyBorder="1" applyAlignment="1">
      <alignment horizontal="left" vertical="center" wrapText="1"/>
    </xf>
    <xf numFmtId="0" fontId="3" fillId="0" borderId="2" xfId="7" applyFont="1" applyBorder="1" applyAlignment="1">
      <alignment vertical="center" wrapText="1"/>
    </xf>
    <xf numFmtId="0" fontId="3" fillId="0" borderId="3" xfId="7" applyFont="1" applyBorder="1" applyAlignment="1">
      <alignment vertical="center" wrapText="1"/>
    </xf>
    <xf numFmtId="0" fontId="3" fillId="0" borderId="4" xfId="7" applyFont="1" applyBorder="1" applyAlignment="1">
      <alignment vertical="center" wrapText="1"/>
    </xf>
    <xf numFmtId="0" fontId="3" fillId="2" borderId="2" xfId="1" applyFont="1" applyFill="1" applyBorder="1" applyAlignment="1">
      <alignment vertical="center" wrapText="1"/>
    </xf>
    <xf numFmtId="0" fontId="3" fillId="2" borderId="3" xfId="1" applyFont="1" applyFill="1" applyBorder="1" applyAlignment="1">
      <alignment vertical="center" wrapText="1"/>
    </xf>
    <xf numFmtId="0" fontId="3" fillId="2" borderId="4" xfId="1" applyFont="1" applyFill="1" applyBorder="1" applyAlignment="1">
      <alignment vertical="center" wrapText="1"/>
    </xf>
    <xf numFmtId="4" fontId="9" fillId="0" borderId="1" xfId="0" applyNumberFormat="1" applyFont="1" applyBorder="1" applyAlignment="1">
      <alignment horizontal="center" vertical="center" wrapText="1"/>
    </xf>
    <xf numFmtId="4" fontId="3" fillId="2" borderId="2" xfId="5" applyNumberFormat="1" applyFont="1" applyFill="1" applyBorder="1" applyAlignment="1">
      <alignment horizontal="center" vertical="center" wrapText="1"/>
    </xf>
    <xf numFmtId="4" fontId="3" fillId="2" borderId="4" xfId="5"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1" applyFont="1" applyFill="1" applyBorder="1" applyAlignment="1">
      <alignment horizontal="left" vertical="center" wrapText="1"/>
    </xf>
    <xf numFmtId="0" fontId="4" fillId="0" borderId="8" xfId="0" applyFont="1" applyBorder="1" applyAlignment="1">
      <alignment horizontal="center" vertical="top"/>
    </xf>
    <xf numFmtId="0" fontId="9" fillId="0" borderId="1" xfId="0" applyFont="1" applyBorder="1" applyAlignment="1">
      <alignment horizontal="left" vertical="center" wrapText="1"/>
    </xf>
    <xf numFmtId="0" fontId="9" fillId="0" borderId="10" xfId="0" applyFont="1" applyBorder="1" applyAlignment="1">
      <alignment horizontal="center"/>
    </xf>
    <xf numFmtId="0" fontId="12" fillId="0" borderId="1" xfId="0" applyFont="1" applyBorder="1" applyAlignment="1">
      <alignment horizontal="left"/>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5" fillId="0" borderId="8" xfId="0" applyFont="1" applyBorder="1" applyAlignment="1">
      <alignment horizontal="center"/>
    </xf>
    <xf numFmtId="0" fontId="3" fillId="0" borderId="0" xfId="0" applyFont="1" applyAlignment="1">
      <alignment horizontal="center" vertical="top" wrapText="1"/>
    </xf>
    <xf numFmtId="0" fontId="9" fillId="0" borderId="1" xfId="2" applyFont="1" applyFill="1" applyBorder="1" applyAlignment="1">
      <alignment horizontal="left" vertical="center" wrapText="1"/>
    </xf>
    <xf numFmtId="0" fontId="3" fillId="0" borderId="2" xfId="7" applyFont="1" applyBorder="1" applyAlignment="1">
      <alignment horizontal="center" vertical="center" wrapText="1"/>
    </xf>
    <xf numFmtId="0" fontId="3" fillId="0" borderId="3" xfId="7" applyFont="1" applyBorder="1" applyAlignment="1">
      <alignment horizontal="center" vertical="center" wrapText="1"/>
    </xf>
    <xf numFmtId="49" fontId="3" fillId="0" borderId="10" xfId="0" applyNumberFormat="1" applyFont="1" applyBorder="1" applyAlignment="1">
      <alignment horizontal="center"/>
    </xf>
    <xf numFmtId="0" fontId="5" fillId="0" borderId="8" xfId="8" applyFont="1" applyBorder="1" applyAlignment="1">
      <alignment horizontal="center" vertical="top" wrapText="1"/>
    </xf>
    <xf numFmtId="0" fontId="3" fillId="0" borderId="0" xfId="8" applyFont="1" applyBorder="1" applyAlignment="1">
      <alignment horizontal="center" vertical="top"/>
    </xf>
    <xf numFmtId="49" fontId="3" fillId="0" borderId="10" xfId="8" applyNumberFormat="1" applyFont="1" applyBorder="1" applyAlignment="1">
      <alignment horizontal="center"/>
    </xf>
    <xf numFmtId="0" fontId="3" fillId="0" borderId="10" xfId="8" applyFont="1" applyBorder="1" applyAlignment="1">
      <alignment horizontal="center"/>
    </xf>
    <xf numFmtId="0" fontId="3" fillId="0" borderId="10" xfId="8" applyFont="1" applyBorder="1" applyAlignment="1">
      <alignment horizontal="center" wrapText="1"/>
    </xf>
    <xf numFmtId="0" fontId="5" fillId="0" borderId="0" xfId="8" applyFont="1" applyBorder="1" applyAlignment="1">
      <alignment horizontal="center" vertical="top" wrapText="1"/>
    </xf>
    <xf numFmtId="0" fontId="3" fillId="0" borderId="0" xfId="8" applyFont="1" applyBorder="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xf>
    <xf numFmtId="1" fontId="3" fillId="0" borderId="2"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1" fontId="12" fillId="0" borderId="2"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0" fontId="7" fillId="0" borderId="10" xfId="0" applyFont="1" applyBorder="1" applyAlignment="1">
      <alignment horizont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9" fillId="0" borderId="1" xfId="0" applyFont="1" applyFill="1" applyBorder="1" applyAlignment="1">
      <alignment horizontal="left"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2" fillId="0" borderId="2" xfId="0" applyFont="1" applyFill="1" applyBorder="1" applyAlignment="1">
      <alignment horizontal="center"/>
    </xf>
    <xf numFmtId="0" fontId="12" fillId="0" borderId="4" xfId="0" applyFont="1" applyFill="1" applyBorder="1" applyAlignment="1">
      <alignment horizontal="center"/>
    </xf>
    <xf numFmtId="17" fontId="12" fillId="0" borderId="2" xfId="0" applyNumberFormat="1" applyFont="1" applyBorder="1" applyAlignment="1">
      <alignment horizontal="left" wrapText="1"/>
    </xf>
    <xf numFmtId="0" fontId="12" fillId="0" borderId="3" xfId="0" applyFont="1" applyBorder="1" applyAlignment="1">
      <alignment horizontal="left" wrapText="1"/>
    </xf>
    <xf numFmtId="0" fontId="12" fillId="0" borderId="4" xfId="0" applyFont="1" applyBorder="1" applyAlignment="1">
      <alignment horizontal="left"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2" fontId="12" fillId="0" borderId="2" xfId="0" applyNumberFormat="1" applyFont="1" applyFill="1" applyBorder="1" applyAlignment="1">
      <alignment horizontal="center" vertical="center"/>
    </xf>
    <xf numFmtId="2" fontId="12" fillId="0" borderId="4" xfId="0" applyNumberFormat="1" applyFont="1" applyFill="1" applyBorder="1" applyAlignment="1">
      <alignment horizontal="center" vertical="center"/>
    </xf>
    <xf numFmtId="4" fontId="12" fillId="0" borderId="2"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3" fillId="0" borderId="1" xfId="7" applyFont="1" applyBorder="1" applyAlignment="1">
      <alignment horizontal="center" vertical="center" wrapText="1"/>
    </xf>
    <xf numFmtId="0" fontId="12"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3" fillId="0" borderId="2" xfId="0" applyFont="1" applyBorder="1" applyAlignment="1">
      <alignment wrapText="1"/>
    </xf>
    <xf numFmtId="0" fontId="13" fillId="0" borderId="3" xfId="0" applyFont="1" applyBorder="1" applyAlignment="1">
      <alignment wrapText="1"/>
    </xf>
    <xf numFmtId="0" fontId="13" fillId="0" borderId="4" xfId="0" applyFont="1" applyBorder="1" applyAlignment="1">
      <alignment wrapText="1"/>
    </xf>
    <xf numFmtId="0" fontId="3" fillId="0" borderId="2" xfId="7" applyFont="1" applyBorder="1" applyAlignment="1">
      <alignment horizontal="left" vertical="center" wrapText="1"/>
    </xf>
    <xf numFmtId="0" fontId="3" fillId="0" borderId="3" xfId="7" applyFont="1" applyBorder="1" applyAlignment="1">
      <alignment horizontal="left" vertical="center" wrapText="1"/>
    </xf>
    <xf numFmtId="0" fontId="3" fillId="0" borderId="4" xfId="7" applyFont="1" applyBorder="1" applyAlignment="1">
      <alignment horizontal="left" vertical="center" wrapText="1"/>
    </xf>
    <xf numFmtId="0" fontId="10" fillId="0" borderId="0" xfId="0" applyFont="1" applyAlignment="1">
      <alignment horizontal="center"/>
    </xf>
    <xf numFmtId="4" fontId="9" fillId="0" borderId="1"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2" xfId="5" applyFont="1" applyFill="1" applyBorder="1" applyAlignment="1">
      <alignment vertical="center" wrapText="1"/>
    </xf>
    <xf numFmtId="0" fontId="8" fillId="0" borderId="3" xfId="5" applyFont="1" applyFill="1" applyBorder="1" applyAlignment="1">
      <alignment vertical="center" wrapText="1"/>
    </xf>
    <xf numFmtId="0" fontId="8" fillId="0" borderId="4" xfId="5" applyFont="1" applyFill="1" applyBorder="1" applyAlignment="1">
      <alignment vertical="center" wrapText="1"/>
    </xf>
    <xf numFmtId="0" fontId="3" fillId="0" borderId="0" xfId="8" applyFont="1" applyFill="1" applyBorder="1" applyAlignment="1" applyProtection="1">
      <alignment horizontal="left" wrapText="1"/>
    </xf>
    <xf numFmtId="4" fontId="12" fillId="0" borderId="1" xfId="0" applyNumberFormat="1" applyFont="1" applyBorder="1" applyAlignment="1">
      <alignment horizontal="center"/>
    </xf>
    <xf numFmtId="0" fontId="12" fillId="0" borderId="1" xfId="0" applyFont="1" applyBorder="1" applyAlignment="1">
      <alignment horizontal="center"/>
    </xf>
    <xf numFmtId="4" fontId="10" fillId="2" borderId="1" xfId="0" applyNumberFormat="1" applyFont="1" applyFill="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8" fillId="0" borderId="1" xfId="0" applyFont="1" applyBorder="1" applyAlignment="1">
      <alignment horizontal="left" vertical="center" wrapText="1"/>
    </xf>
    <xf numFmtId="0" fontId="1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 fontId="12" fillId="0" borderId="2"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0" fontId="3" fillId="0" borderId="2" xfId="3" applyFont="1" applyFill="1" applyBorder="1" applyAlignment="1">
      <alignment vertical="center" wrapText="1"/>
    </xf>
    <xf numFmtId="0" fontId="3" fillId="0" borderId="3" xfId="3" applyFont="1" applyFill="1" applyBorder="1" applyAlignment="1">
      <alignment vertical="center" wrapText="1"/>
    </xf>
    <xf numFmtId="0" fontId="3" fillId="0" borderId="4" xfId="3" applyFont="1" applyFill="1" applyBorder="1" applyAlignment="1">
      <alignment vertical="center" wrapText="1"/>
    </xf>
    <xf numFmtId="172" fontId="3" fillId="0" borderId="2" xfId="7" applyNumberFormat="1" applyFont="1" applyFill="1" applyBorder="1" applyAlignment="1">
      <alignment horizontal="center" vertical="center" wrapText="1"/>
    </xf>
    <xf numFmtId="172" fontId="3" fillId="0" borderId="4" xfId="7" applyNumberFormat="1" applyFont="1" applyFill="1" applyBorder="1" applyAlignment="1">
      <alignment horizontal="center" vertical="center" wrapText="1"/>
    </xf>
    <xf numFmtId="0" fontId="3" fillId="0" borderId="2" xfId="3" applyFont="1" applyFill="1" applyBorder="1" applyAlignment="1">
      <alignment horizontal="left" vertical="center" wrapText="1"/>
    </xf>
    <xf numFmtId="0" fontId="3" fillId="0" borderId="3" xfId="3" applyFont="1" applyFill="1" applyBorder="1" applyAlignment="1">
      <alignment horizontal="left" vertical="center" wrapText="1"/>
    </xf>
    <xf numFmtId="0" fontId="3" fillId="0" borderId="4" xfId="3" applyFont="1" applyFill="1" applyBorder="1" applyAlignment="1">
      <alignment horizontal="left" vertical="center" wrapText="1"/>
    </xf>
    <xf numFmtId="2" fontId="12" fillId="0" borderId="2" xfId="0" applyNumberFormat="1" applyFont="1" applyFill="1" applyBorder="1" applyAlignment="1">
      <alignment horizontal="center"/>
    </xf>
    <xf numFmtId="2" fontId="12" fillId="0" borderId="4" xfId="0" applyNumberFormat="1" applyFont="1" applyFill="1" applyBorder="1" applyAlignment="1">
      <alignment horizontal="center"/>
    </xf>
    <xf numFmtId="4" fontId="13" fillId="0" borderId="1" xfId="0" applyNumberFormat="1" applyFont="1" applyBorder="1" applyAlignment="1">
      <alignment horizontal="center" vertical="center" wrapText="1"/>
    </xf>
    <xf numFmtId="4"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0" borderId="1" xfId="0" applyFont="1" applyFill="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3" fillId="0" borderId="2" xfId="5" applyFont="1" applyFill="1" applyBorder="1" applyAlignment="1">
      <alignment vertical="center" wrapText="1"/>
    </xf>
    <xf numFmtId="0" fontId="3" fillId="0" borderId="3" xfId="5" applyFont="1" applyFill="1" applyBorder="1" applyAlignment="1">
      <alignment vertical="center" wrapText="1"/>
    </xf>
    <xf numFmtId="0" fontId="3" fillId="0" borderId="4" xfId="5" applyFont="1" applyFill="1" applyBorder="1" applyAlignment="1">
      <alignment vertical="center" wrapText="1"/>
    </xf>
    <xf numFmtId="0" fontId="8" fillId="0" borderId="1" xfId="7" applyFont="1" applyBorder="1" applyAlignment="1">
      <alignment horizontal="center" vertical="center" wrapText="1"/>
    </xf>
    <xf numFmtId="0" fontId="8" fillId="0" borderId="1" xfId="7" applyFont="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11" fillId="0" borderId="2" xfId="1" applyFont="1" applyFill="1" applyBorder="1" applyAlignment="1">
      <alignment vertical="center" wrapText="1"/>
    </xf>
    <xf numFmtId="0" fontId="11" fillId="0" borderId="3" xfId="1" applyFont="1" applyFill="1" applyBorder="1" applyAlignment="1">
      <alignment vertical="center" wrapText="1"/>
    </xf>
    <xf numFmtId="0" fontId="11" fillId="0" borderId="4" xfId="1" applyFont="1" applyFill="1" applyBorder="1" applyAlignment="1">
      <alignment vertical="center" wrapText="1"/>
    </xf>
    <xf numFmtId="2" fontId="12" fillId="0" borderId="2" xfId="0" applyNumberFormat="1" applyFont="1" applyBorder="1" applyAlignment="1">
      <alignment horizontal="left" wrapText="1"/>
    </xf>
    <xf numFmtId="2" fontId="12" fillId="0" borderId="3" xfId="0" applyNumberFormat="1" applyFont="1" applyBorder="1" applyAlignment="1">
      <alignment horizontal="left" wrapText="1"/>
    </xf>
    <xf numFmtId="2" fontId="12" fillId="0" borderId="4" xfId="0" applyNumberFormat="1" applyFont="1" applyBorder="1" applyAlignment="1">
      <alignment horizontal="left"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12" fillId="0" borderId="2" xfId="0" applyFont="1" applyBorder="1" applyAlignment="1"/>
    <xf numFmtId="0" fontId="12" fillId="0" borderId="3" xfId="0" applyFont="1" applyBorder="1" applyAlignment="1"/>
    <xf numFmtId="0" fontId="12" fillId="0" borderId="4" xfId="0" applyFont="1" applyBorder="1" applyAlignment="1"/>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cellXfs>
  <cellStyles count="9">
    <cellStyle name="Звичайний" xfId="0" builtinId="0"/>
    <cellStyle name="Звичайний 21" xfId="1"/>
    <cellStyle name="Звичайний 27 3 2" xfId="2"/>
    <cellStyle name="Обычный 3" xfId="3"/>
    <cellStyle name="Обычный 4 3" xfId="4"/>
    <cellStyle name="Обычный_КАПІТАЛЬНІ  ВКЛАДЕННЯ 2015" xfId="5"/>
    <cellStyle name="Обычный_Лист1" xfId="6"/>
    <cellStyle name="Обычный_Паспорт_Звіт 2012 остання сесія 2" xfId="7"/>
    <cellStyle name="Обычный_Шаблон паспорт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1"/>
  <sheetViews>
    <sheetView tabSelected="1" view="pageBreakPreview" topLeftCell="C94" zoomScaleNormal="100" zoomScaleSheetLayoutView="100" workbookViewId="0">
      <selection activeCell="AG39" sqref="AG39"/>
    </sheetView>
  </sheetViews>
  <sheetFormatPr defaultRowHeight="15" x14ac:dyDescent="0.25"/>
  <cols>
    <col min="1" max="1" width="4.85546875" style="4" customWidth="1"/>
    <col min="2" max="2" width="14.42578125" style="4" customWidth="1"/>
    <col min="3" max="3" width="8.7109375" style="4" customWidth="1"/>
    <col min="4" max="4" width="9.140625" style="4"/>
    <col min="5" max="5" width="10" style="4" customWidth="1"/>
    <col min="6" max="13" width="2.7109375" style="4" hidden="1" customWidth="1"/>
    <col min="14" max="14" width="13.28515625" style="4" customWidth="1"/>
    <col min="15" max="15" width="14.7109375" style="4" customWidth="1"/>
    <col min="16" max="16" width="14.7109375" style="4" hidden="1" customWidth="1"/>
    <col min="17" max="17" width="15" style="4" customWidth="1"/>
    <col min="18" max="18" width="5.85546875" style="4" customWidth="1"/>
    <col min="19" max="19" width="8" style="4" customWidth="1"/>
    <col min="20" max="20" width="7.28515625" style="4" customWidth="1"/>
    <col min="21" max="21" width="7.85546875" style="4" customWidth="1"/>
    <col min="22" max="22" width="8" style="4" hidden="1" customWidth="1"/>
    <col min="23" max="23" width="15.42578125" style="4" customWidth="1"/>
    <col min="24" max="24" width="12" style="4" customWidth="1"/>
    <col min="25" max="25" width="14.85546875" style="4" customWidth="1"/>
    <col min="26" max="27" width="15" style="4" hidden="1" customWidth="1"/>
    <col min="28" max="28" width="15.7109375" style="4" customWidth="1"/>
    <col min="29" max="29" width="11.5703125" style="4" customWidth="1"/>
    <col min="30" max="30" width="12.42578125" style="4" customWidth="1"/>
    <col min="31" max="31" width="12.7109375" style="4" customWidth="1"/>
    <col min="32" max="32" width="10.7109375" style="4" customWidth="1"/>
    <col min="33" max="16384" width="9.140625" style="4"/>
  </cols>
  <sheetData>
    <row r="1" spans="1:37" x14ac:dyDescent="0.25">
      <c r="W1" s="1" t="s">
        <v>6</v>
      </c>
    </row>
    <row r="2" spans="1:37" x14ac:dyDescent="0.25">
      <c r="W2" s="1" t="s">
        <v>3</v>
      </c>
    </row>
    <row r="3" spans="1:37" x14ac:dyDescent="0.25">
      <c r="W3" s="1" t="s">
        <v>4</v>
      </c>
    </row>
    <row r="4" spans="1:37" x14ac:dyDescent="0.25">
      <c r="W4" s="2" t="s">
        <v>5</v>
      </c>
    </row>
    <row r="5" spans="1:37" x14ac:dyDescent="0.25">
      <c r="W5" s="2" t="s">
        <v>43</v>
      </c>
    </row>
    <row r="8" spans="1:37" x14ac:dyDescent="0.25">
      <c r="O8" s="22"/>
      <c r="P8" s="22"/>
      <c r="Q8" s="22"/>
      <c r="R8" s="22"/>
      <c r="S8" s="57" t="s">
        <v>55</v>
      </c>
      <c r="U8" s="14"/>
      <c r="V8" s="14"/>
      <c r="X8" s="22"/>
    </row>
    <row r="9" spans="1:37" ht="15.75" x14ac:dyDescent="0.25">
      <c r="N9" s="26"/>
      <c r="O9" s="216" t="s">
        <v>56</v>
      </c>
      <c r="P9" s="216"/>
      <c r="Q9" s="216"/>
      <c r="R9" s="216"/>
      <c r="S9" s="216"/>
      <c r="T9" s="216"/>
      <c r="U9" s="216"/>
      <c r="V9" s="216"/>
      <c r="W9" s="216"/>
      <c r="X9" s="216"/>
    </row>
    <row r="10" spans="1:37" ht="15.75" x14ac:dyDescent="0.25">
      <c r="N10" s="56"/>
      <c r="O10" s="216" t="s">
        <v>107</v>
      </c>
      <c r="P10" s="216"/>
      <c r="Q10" s="216"/>
      <c r="R10" s="216"/>
      <c r="S10" s="216"/>
      <c r="T10" s="216"/>
      <c r="U10" s="216"/>
      <c r="V10" s="216"/>
      <c r="W10" s="216"/>
      <c r="X10" s="216"/>
    </row>
    <row r="13" spans="1:37" ht="15.75" x14ac:dyDescent="0.25">
      <c r="A13" s="48" t="s">
        <v>44</v>
      </c>
      <c r="B13" s="163">
        <v>1200000</v>
      </c>
      <c r="C13" s="163"/>
      <c r="D13" s="54"/>
      <c r="E13" s="49"/>
      <c r="F13" s="49"/>
      <c r="G13" s="49"/>
      <c r="H13" s="49"/>
      <c r="I13" s="49"/>
      <c r="J13" s="49"/>
      <c r="K13" s="49"/>
      <c r="L13" s="49"/>
      <c r="M13" s="49"/>
      <c r="N13" s="163" t="s">
        <v>0</v>
      </c>
      <c r="O13" s="163"/>
      <c r="P13" s="163"/>
      <c r="Q13" s="163"/>
      <c r="R13" s="163"/>
      <c r="S13" s="163"/>
      <c r="T13" s="163"/>
      <c r="U13" s="163"/>
      <c r="V13" s="163"/>
      <c r="W13" s="163"/>
      <c r="X13" s="163"/>
      <c r="Y13" s="163"/>
      <c r="Z13" s="114"/>
      <c r="AA13" s="114"/>
      <c r="AB13" s="49"/>
      <c r="AC13" s="159" t="s">
        <v>45</v>
      </c>
      <c r="AD13" s="159"/>
      <c r="AE13" s="49"/>
      <c r="AF13" s="49"/>
      <c r="AG13" s="49"/>
      <c r="AH13" s="49"/>
      <c r="AK13" s="49"/>
    </row>
    <row r="14" spans="1:37" ht="57" customHeight="1" x14ac:dyDescent="0.25">
      <c r="A14" s="50"/>
      <c r="B14" s="160" t="s">
        <v>46</v>
      </c>
      <c r="C14" s="160"/>
      <c r="D14" s="53"/>
      <c r="E14" s="49"/>
      <c r="F14" s="49"/>
      <c r="G14" s="49"/>
      <c r="H14" s="49"/>
      <c r="I14" s="49"/>
      <c r="J14" s="49"/>
      <c r="K14" s="49"/>
      <c r="L14" s="49"/>
      <c r="M14" s="49"/>
      <c r="N14" s="161" t="s">
        <v>47</v>
      </c>
      <c r="O14" s="161"/>
      <c r="P14" s="161"/>
      <c r="Q14" s="161"/>
      <c r="R14" s="161"/>
      <c r="S14" s="161"/>
      <c r="T14" s="161"/>
      <c r="U14" s="161"/>
      <c r="V14" s="161"/>
      <c r="W14" s="161"/>
      <c r="X14" s="161"/>
      <c r="Y14" s="161"/>
      <c r="Z14" s="86"/>
      <c r="AA14" s="86"/>
      <c r="AB14" s="49"/>
      <c r="AC14" s="155" t="s">
        <v>48</v>
      </c>
      <c r="AD14" s="155"/>
      <c r="AE14" s="49"/>
      <c r="AF14" s="49"/>
      <c r="AG14" s="49"/>
      <c r="AH14" s="49"/>
      <c r="AK14" s="49"/>
    </row>
    <row r="15" spans="1:37" x14ac:dyDescent="0.25">
      <c r="A15" s="50"/>
      <c r="B15" s="49"/>
      <c r="C15" s="49"/>
      <c r="D15" s="55"/>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K15" s="49"/>
    </row>
    <row r="16" spans="1:37" ht="15.75" x14ac:dyDescent="0.25">
      <c r="A16" s="48" t="s">
        <v>1</v>
      </c>
      <c r="B16" s="163">
        <v>12100000</v>
      </c>
      <c r="C16" s="163"/>
      <c r="D16" s="54"/>
      <c r="E16" s="49"/>
      <c r="F16" s="49"/>
      <c r="G16" s="49"/>
      <c r="H16" s="49"/>
      <c r="I16" s="49"/>
      <c r="J16" s="49"/>
      <c r="K16" s="49"/>
      <c r="L16" s="49"/>
      <c r="M16" s="49"/>
      <c r="N16" s="163" t="s">
        <v>0</v>
      </c>
      <c r="O16" s="163"/>
      <c r="P16" s="163"/>
      <c r="Q16" s="163"/>
      <c r="R16" s="163"/>
      <c r="S16" s="163"/>
      <c r="T16" s="163"/>
      <c r="U16" s="163"/>
      <c r="V16" s="163"/>
      <c r="W16" s="163"/>
      <c r="X16" s="163"/>
      <c r="Y16" s="163"/>
      <c r="Z16" s="114"/>
      <c r="AA16" s="114"/>
      <c r="AB16" s="49"/>
      <c r="AC16" s="159" t="s">
        <v>45</v>
      </c>
      <c r="AD16" s="159"/>
      <c r="AE16" s="49"/>
      <c r="AF16" s="49"/>
      <c r="AG16" s="49"/>
      <c r="AH16" s="49"/>
      <c r="AK16" s="49"/>
    </row>
    <row r="17" spans="1:37" ht="57" customHeight="1" x14ac:dyDescent="0.25">
      <c r="A17" s="50"/>
      <c r="B17" s="160" t="s">
        <v>46</v>
      </c>
      <c r="C17" s="160"/>
      <c r="D17" s="53"/>
      <c r="E17" s="49"/>
      <c r="F17" s="49"/>
      <c r="G17" s="49"/>
      <c r="H17" s="49"/>
      <c r="I17" s="49"/>
      <c r="J17" s="49"/>
      <c r="K17" s="49"/>
      <c r="L17" s="49"/>
      <c r="M17" s="49"/>
      <c r="N17" s="161" t="s">
        <v>49</v>
      </c>
      <c r="O17" s="161"/>
      <c r="P17" s="161"/>
      <c r="Q17" s="161"/>
      <c r="R17" s="161"/>
      <c r="S17" s="161"/>
      <c r="T17" s="161"/>
      <c r="U17" s="161"/>
      <c r="V17" s="161"/>
      <c r="W17" s="161"/>
      <c r="X17" s="161"/>
      <c r="Y17" s="161"/>
      <c r="Z17" s="86"/>
      <c r="AA17" s="86"/>
      <c r="AB17" s="49"/>
      <c r="AC17" s="155" t="s">
        <v>48</v>
      </c>
      <c r="AD17" s="155"/>
      <c r="AE17" s="49"/>
      <c r="AF17" s="49"/>
      <c r="AG17" s="49"/>
      <c r="AH17" s="49"/>
      <c r="AK17" s="49"/>
    </row>
    <row r="18" spans="1:37" x14ac:dyDescent="0.25">
      <c r="A18" s="50"/>
      <c r="B18" s="49"/>
      <c r="C18" s="49"/>
      <c r="D18" s="55"/>
      <c r="E18" s="49"/>
      <c r="F18" s="49"/>
      <c r="G18" s="49"/>
      <c r="H18" s="49"/>
      <c r="I18" s="49"/>
      <c r="J18" s="49"/>
      <c r="K18" s="49"/>
      <c r="L18" s="49"/>
      <c r="M18" s="49"/>
      <c r="N18" s="49"/>
      <c r="O18" s="49"/>
      <c r="P18" s="49"/>
      <c r="Q18" s="49"/>
      <c r="R18" s="49"/>
      <c r="U18" s="49"/>
      <c r="V18" s="49"/>
      <c r="W18" s="49"/>
      <c r="X18" s="49"/>
      <c r="Y18" s="49"/>
      <c r="Z18" s="49"/>
      <c r="AA18" s="49"/>
      <c r="AB18" s="49"/>
      <c r="AC18" s="49"/>
      <c r="AD18" s="49"/>
      <c r="AE18" s="49"/>
      <c r="AF18" s="49"/>
      <c r="AG18" s="49"/>
      <c r="AH18" s="49"/>
      <c r="AK18" s="49"/>
    </row>
    <row r="19" spans="1:37" ht="15.75" customHeight="1" x14ac:dyDescent="0.25">
      <c r="A19" s="48" t="s">
        <v>2</v>
      </c>
      <c r="B19" s="163">
        <v>1217670</v>
      </c>
      <c r="C19" s="163"/>
      <c r="D19" s="54"/>
      <c r="E19" s="163">
        <v>7670</v>
      </c>
      <c r="F19" s="163"/>
      <c r="G19" s="163"/>
      <c r="H19" s="163"/>
      <c r="I19" s="163"/>
      <c r="J19" s="163"/>
      <c r="K19" s="163"/>
      <c r="L19" s="163"/>
      <c r="M19" s="163"/>
      <c r="N19" s="163"/>
      <c r="O19" s="54"/>
      <c r="P19" s="54"/>
      <c r="Q19" s="162" t="s">
        <v>24</v>
      </c>
      <c r="R19" s="162"/>
      <c r="T19" s="164" t="s">
        <v>25</v>
      </c>
      <c r="U19" s="164"/>
      <c r="V19" s="164"/>
      <c r="W19" s="164"/>
      <c r="X19" s="164"/>
      <c r="Y19" s="164"/>
      <c r="Z19" s="115"/>
      <c r="AA19" s="115"/>
      <c r="AB19" s="52"/>
      <c r="AC19" s="159" t="s">
        <v>50</v>
      </c>
      <c r="AD19" s="159"/>
      <c r="AE19" s="52"/>
      <c r="AF19" s="52"/>
      <c r="AG19" s="49"/>
      <c r="AH19" s="49"/>
      <c r="AK19" s="49"/>
    </row>
    <row r="20" spans="1:37" ht="60" customHeight="1" x14ac:dyDescent="0.25">
      <c r="A20" s="49"/>
      <c r="B20" s="160" t="s">
        <v>46</v>
      </c>
      <c r="C20" s="160"/>
      <c r="D20" s="53"/>
      <c r="E20" s="165" t="s">
        <v>51</v>
      </c>
      <c r="F20" s="165"/>
      <c r="G20" s="165"/>
      <c r="H20" s="165"/>
      <c r="I20" s="165"/>
      <c r="J20" s="165"/>
      <c r="K20" s="165"/>
      <c r="L20" s="165"/>
      <c r="M20" s="165"/>
      <c r="N20" s="165"/>
      <c r="O20" s="53"/>
      <c r="P20" s="53"/>
      <c r="Q20" s="165" t="s">
        <v>54</v>
      </c>
      <c r="R20" s="165"/>
      <c r="T20" s="166" t="s">
        <v>52</v>
      </c>
      <c r="U20" s="166"/>
      <c r="V20" s="166"/>
      <c r="W20" s="166"/>
      <c r="X20" s="166"/>
      <c r="Y20" s="166"/>
      <c r="Z20" s="87"/>
      <c r="AA20" s="87"/>
      <c r="AB20" s="51"/>
      <c r="AC20" s="155" t="s">
        <v>53</v>
      </c>
      <c r="AD20" s="155"/>
      <c r="AE20" s="51"/>
      <c r="AF20" s="51"/>
      <c r="AG20" s="51"/>
      <c r="AH20" s="51"/>
      <c r="AK20" s="49"/>
    </row>
    <row r="22" spans="1:37" ht="15.75" x14ac:dyDescent="0.25">
      <c r="A22" s="58" t="s">
        <v>64</v>
      </c>
      <c r="B22" s="223" t="s">
        <v>57</v>
      </c>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49"/>
      <c r="AF22" s="49"/>
    </row>
    <row r="23" spans="1:37"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55"/>
      <c r="AD23" s="55"/>
      <c r="AE23" s="55"/>
      <c r="AF23" s="55"/>
      <c r="AG23" s="8"/>
    </row>
    <row r="24" spans="1:37" ht="18" customHeight="1" x14ac:dyDescent="0.25">
      <c r="A24" s="59"/>
      <c r="B24" s="60" t="s">
        <v>15</v>
      </c>
      <c r="C24" s="205" t="s">
        <v>58</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67"/>
      <c r="AD24" s="67"/>
      <c r="AE24" s="67"/>
      <c r="AF24" s="67"/>
      <c r="AG24" s="8"/>
    </row>
    <row r="25" spans="1:37" ht="18" customHeight="1" x14ac:dyDescent="0.25">
      <c r="A25" s="59"/>
      <c r="B25" s="60">
        <v>1</v>
      </c>
      <c r="C25" s="213" t="s">
        <v>59</v>
      </c>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5"/>
      <c r="AC25" s="67"/>
      <c r="AD25" s="67"/>
      <c r="AE25" s="67"/>
      <c r="AF25" s="67"/>
      <c r="AG25" s="8"/>
    </row>
    <row r="26" spans="1:37" ht="15.75" x14ac:dyDescent="0.25">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8"/>
    </row>
    <row r="27" spans="1:37" ht="18.75" customHeight="1" x14ac:dyDescent="0.25">
      <c r="A27" s="58" t="s">
        <v>65</v>
      </c>
      <c r="B27" s="62" t="s">
        <v>60</v>
      </c>
      <c r="C27" s="62"/>
      <c r="D27" s="62"/>
      <c r="E27" s="49"/>
      <c r="F27" s="49"/>
      <c r="G27" s="49"/>
      <c r="H27" s="49"/>
      <c r="I27" s="49"/>
      <c r="J27" s="49"/>
      <c r="K27" s="49"/>
      <c r="L27" s="49"/>
      <c r="M27" s="49"/>
      <c r="N27" s="163" t="s">
        <v>61</v>
      </c>
      <c r="O27" s="163"/>
      <c r="P27" s="163"/>
      <c r="Q27" s="163"/>
      <c r="R27" s="163"/>
      <c r="S27" s="163"/>
      <c r="T27" s="163"/>
      <c r="U27" s="163"/>
      <c r="V27" s="163"/>
      <c r="W27" s="163"/>
      <c r="X27" s="55"/>
      <c r="Y27" s="55"/>
      <c r="Z27" s="55"/>
      <c r="AA27" s="55"/>
      <c r="AB27" s="55"/>
      <c r="AC27" s="55"/>
      <c r="AD27" s="55"/>
      <c r="AE27" s="55"/>
      <c r="AF27" s="49"/>
    </row>
    <row r="28" spans="1:37" ht="15.75" x14ac:dyDescent="0.25">
      <c r="A28" s="49"/>
      <c r="B28" s="49"/>
      <c r="C28" s="49"/>
      <c r="D28" s="49"/>
      <c r="E28" s="49"/>
      <c r="F28" s="49"/>
      <c r="G28" s="49"/>
      <c r="H28" s="49"/>
      <c r="I28" s="49"/>
      <c r="J28" s="49"/>
      <c r="K28" s="49"/>
      <c r="L28" s="49"/>
      <c r="M28" s="49"/>
      <c r="N28" s="63"/>
      <c r="O28" s="55"/>
      <c r="P28" s="55"/>
      <c r="Q28" s="55"/>
      <c r="R28" s="55"/>
      <c r="S28" s="55"/>
      <c r="T28" s="55"/>
      <c r="U28" s="55"/>
      <c r="V28" s="55"/>
      <c r="W28" s="64"/>
      <c r="X28" s="55"/>
      <c r="Y28" s="55"/>
      <c r="Z28" s="55"/>
      <c r="AA28" s="55"/>
      <c r="AB28" s="55"/>
      <c r="AC28" s="55"/>
      <c r="AD28" s="55"/>
      <c r="AE28" s="55"/>
      <c r="AF28" s="49"/>
    </row>
    <row r="29" spans="1:37" ht="18.75" customHeight="1" x14ac:dyDescent="0.25">
      <c r="A29" s="65" t="s">
        <v>13</v>
      </c>
      <c r="B29" s="3" t="s">
        <v>62</v>
      </c>
      <c r="C29" s="66"/>
      <c r="D29" s="3"/>
      <c r="E29" s="3"/>
      <c r="F29" s="3"/>
      <c r="G29" s="3"/>
      <c r="H29" s="3"/>
      <c r="I29" s="3"/>
      <c r="J29" s="3"/>
      <c r="K29" s="3"/>
      <c r="L29" s="3"/>
      <c r="M29" s="3"/>
      <c r="N29" s="3"/>
      <c r="O29" s="3"/>
      <c r="P29" s="3"/>
      <c r="Q29" s="3"/>
      <c r="R29" s="3"/>
      <c r="S29" s="3"/>
      <c r="T29" s="3"/>
      <c r="U29" s="3"/>
      <c r="V29" s="3"/>
      <c r="W29" s="49"/>
      <c r="X29" s="49"/>
      <c r="Y29" s="49"/>
      <c r="Z29" s="49"/>
      <c r="AA29" s="49"/>
      <c r="AB29" s="49"/>
      <c r="AC29" s="49"/>
      <c r="AD29" s="49"/>
      <c r="AE29" s="49"/>
      <c r="AF29" s="49"/>
    </row>
    <row r="30" spans="1:37" ht="15.75" x14ac:dyDescent="0.25">
      <c r="A30" s="65"/>
      <c r="B30" s="3"/>
      <c r="C30" s="66"/>
      <c r="D30" s="3"/>
      <c r="E30" s="3"/>
      <c r="F30" s="3"/>
      <c r="G30" s="3"/>
      <c r="H30" s="3"/>
      <c r="I30" s="3"/>
      <c r="J30" s="3"/>
      <c r="K30" s="3"/>
      <c r="L30" s="3"/>
      <c r="M30" s="3"/>
      <c r="N30" s="3"/>
      <c r="O30" s="3"/>
      <c r="P30" s="3"/>
      <c r="Q30" s="3"/>
      <c r="R30" s="3"/>
      <c r="S30" s="3"/>
      <c r="T30" s="3"/>
      <c r="U30" s="3"/>
      <c r="V30" s="3"/>
      <c r="W30" s="49"/>
      <c r="X30" s="49"/>
      <c r="Y30" s="49"/>
      <c r="Z30" s="49"/>
      <c r="AA30" s="49"/>
      <c r="AB30" s="49"/>
      <c r="AC30" s="55"/>
      <c r="AD30" s="55"/>
      <c r="AE30" s="55"/>
      <c r="AF30" s="55"/>
    </row>
    <row r="31" spans="1:37" ht="20.100000000000001" customHeight="1" x14ac:dyDescent="0.25">
      <c r="A31" s="65"/>
      <c r="B31" s="60" t="s">
        <v>15</v>
      </c>
      <c r="C31" s="157" t="s">
        <v>63</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67"/>
      <c r="AD31" s="67"/>
      <c r="AE31" s="67"/>
      <c r="AF31" s="67"/>
    </row>
    <row r="32" spans="1:37" ht="20.100000000000001" customHeight="1" x14ac:dyDescent="0.25">
      <c r="A32" s="65"/>
      <c r="B32" s="60">
        <v>1</v>
      </c>
      <c r="C32" s="130" t="s">
        <v>26</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67"/>
      <c r="AD32" s="67"/>
      <c r="AE32" s="67"/>
      <c r="AF32" s="67"/>
    </row>
    <row r="33" spans="1:32" ht="20.100000000000001" customHeight="1" x14ac:dyDescent="0.25">
      <c r="A33" s="65"/>
      <c r="B33" s="60">
        <v>2</v>
      </c>
      <c r="C33" s="130" t="s">
        <v>31</v>
      </c>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67"/>
      <c r="AD33" s="67"/>
      <c r="AE33" s="67"/>
      <c r="AF33" s="67"/>
    </row>
    <row r="34" spans="1:32" ht="20.100000000000001" customHeight="1" x14ac:dyDescent="0.25">
      <c r="A34" s="8"/>
      <c r="B34" s="60">
        <v>3</v>
      </c>
      <c r="C34" s="156" t="s">
        <v>135</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68"/>
      <c r="AD34" s="68"/>
      <c r="AE34" s="68"/>
      <c r="AF34" s="68"/>
    </row>
    <row r="35" spans="1:32" ht="20.100000000000001" customHeight="1" x14ac:dyDescent="0.25">
      <c r="A35" s="8"/>
      <c r="B35" s="60">
        <v>4</v>
      </c>
      <c r="C35" s="156" t="s">
        <v>136</v>
      </c>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68"/>
      <c r="AD35" s="68"/>
      <c r="AE35" s="68"/>
      <c r="AF35" s="68"/>
    </row>
    <row r="36" spans="1:32" ht="20.100000000000001" customHeight="1" x14ac:dyDescent="0.25">
      <c r="A36" s="8"/>
      <c r="B36" s="6">
        <v>5</v>
      </c>
      <c r="C36" s="145" t="s">
        <v>155</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D36" s="5"/>
      <c r="AF36" s="8"/>
    </row>
    <row r="37" spans="1:32" x14ac:dyDescent="0.25">
      <c r="A37" s="8"/>
      <c r="B37" s="45"/>
      <c r="C37" s="47"/>
      <c r="D37" s="47"/>
      <c r="E37" s="47"/>
      <c r="F37" s="47"/>
      <c r="G37" s="47"/>
      <c r="H37" s="47"/>
      <c r="I37" s="47"/>
      <c r="J37" s="47"/>
      <c r="K37" s="47"/>
      <c r="L37" s="47"/>
      <c r="M37" s="47"/>
      <c r="N37" s="9"/>
      <c r="O37" s="45"/>
      <c r="P37" s="45"/>
      <c r="Q37" s="46"/>
      <c r="R37" s="9"/>
      <c r="S37" s="9"/>
      <c r="T37" s="9"/>
      <c r="U37" s="9"/>
      <c r="V37" s="9"/>
      <c r="W37" s="45"/>
      <c r="X37" s="45"/>
      <c r="Y37" s="7"/>
      <c r="Z37" s="7"/>
      <c r="AA37" s="7"/>
    </row>
    <row r="38" spans="1:32" x14ac:dyDescent="0.25">
      <c r="A38" s="8"/>
      <c r="B38" s="45"/>
      <c r="C38" s="45"/>
      <c r="D38" s="45"/>
      <c r="E38" s="45"/>
      <c r="F38" s="45"/>
      <c r="G38" s="45"/>
      <c r="H38" s="45"/>
      <c r="I38" s="45"/>
      <c r="J38" s="45"/>
      <c r="K38" s="45"/>
      <c r="L38" s="45"/>
      <c r="M38" s="45"/>
      <c r="N38" s="45"/>
      <c r="O38" s="45"/>
      <c r="P38" s="45"/>
      <c r="Q38" s="45"/>
      <c r="R38" s="45"/>
      <c r="S38" s="45"/>
      <c r="T38" s="45"/>
      <c r="U38" s="45"/>
      <c r="V38" s="45"/>
      <c r="W38" s="45"/>
      <c r="X38" s="45"/>
      <c r="Y38" s="7"/>
      <c r="Z38" s="7"/>
      <c r="AA38" s="7"/>
    </row>
    <row r="39" spans="1:32" ht="18.75" customHeight="1" x14ac:dyDescent="0.25">
      <c r="A39" s="69" t="s">
        <v>16</v>
      </c>
      <c r="B39" s="44" t="s">
        <v>66</v>
      </c>
    </row>
    <row r="40" spans="1:32" ht="15.75" x14ac:dyDescent="0.25">
      <c r="B40" s="3"/>
      <c r="AB40" s="4" t="s">
        <v>96</v>
      </c>
    </row>
    <row r="41" spans="1:32" ht="31.5" customHeight="1" x14ac:dyDescent="0.25">
      <c r="A41" s="218" t="s">
        <v>15</v>
      </c>
      <c r="B41" s="177" t="s">
        <v>12</v>
      </c>
      <c r="C41" s="178"/>
      <c r="D41" s="178"/>
      <c r="E41" s="179"/>
      <c r="F41" s="90"/>
      <c r="G41" s="90"/>
      <c r="H41" s="90"/>
      <c r="I41" s="90"/>
      <c r="J41" s="90"/>
      <c r="K41" s="90"/>
      <c r="L41" s="90"/>
      <c r="M41" s="90"/>
      <c r="N41" s="206" t="s">
        <v>10</v>
      </c>
      <c r="O41" s="206"/>
      <c r="P41" s="206"/>
      <c r="Q41" s="206"/>
      <c r="R41" s="167" t="s">
        <v>67</v>
      </c>
      <c r="S41" s="168"/>
      <c r="T41" s="168"/>
      <c r="U41" s="168"/>
      <c r="V41" s="168"/>
      <c r="W41" s="169"/>
      <c r="X41" s="206" t="s">
        <v>11</v>
      </c>
      <c r="Y41" s="206"/>
      <c r="Z41" s="206"/>
      <c r="AA41" s="206"/>
      <c r="AB41" s="206"/>
      <c r="AC41" s="8"/>
    </row>
    <row r="42" spans="1:32" ht="32.25" customHeight="1" x14ac:dyDescent="0.25">
      <c r="A42" s="219"/>
      <c r="B42" s="180"/>
      <c r="C42" s="181"/>
      <c r="D42" s="181"/>
      <c r="E42" s="182"/>
      <c r="F42" s="91"/>
      <c r="G42" s="91"/>
      <c r="H42" s="91"/>
      <c r="I42" s="91"/>
      <c r="J42" s="91"/>
      <c r="K42" s="91"/>
      <c r="L42" s="91"/>
      <c r="M42" s="91"/>
      <c r="N42" s="6" t="s">
        <v>7</v>
      </c>
      <c r="O42" s="6" t="s">
        <v>8</v>
      </c>
      <c r="P42" s="6"/>
      <c r="Q42" s="6" t="s">
        <v>9</v>
      </c>
      <c r="R42" s="206" t="s">
        <v>7</v>
      </c>
      <c r="S42" s="206"/>
      <c r="T42" s="167" t="s">
        <v>8</v>
      </c>
      <c r="U42" s="169"/>
      <c r="V42" s="89"/>
      <c r="W42" s="6" t="s">
        <v>9</v>
      </c>
      <c r="X42" s="6" t="s">
        <v>7</v>
      </c>
      <c r="Y42" s="6" t="s">
        <v>8</v>
      </c>
      <c r="Z42" s="6"/>
      <c r="AA42" s="6"/>
      <c r="AB42" s="6" t="s">
        <v>9</v>
      </c>
      <c r="AC42" s="8"/>
    </row>
    <row r="43" spans="1:32" x14ac:dyDescent="0.25">
      <c r="A43" s="12">
        <v>1</v>
      </c>
      <c r="B43" s="206">
        <v>2</v>
      </c>
      <c r="C43" s="206"/>
      <c r="D43" s="206"/>
      <c r="E43" s="206"/>
      <c r="F43" s="6"/>
      <c r="G43" s="6"/>
      <c r="H43" s="6"/>
      <c r="I43" s="6"/>
      <c r="J43" s="6"/>
      <c r="K43" s="6"/>
      <c r="L43" s="6"/>
      <c r="M43" s="6"/>
      <c r="N43" s="6">
        <v>3</v>
      </c>
      <c r="O43" s="6">
        <v>4</v>
      </c>
      <c r="P43" s="6"/>
      <c r="Q43" s="6">
        <v>5</v>
      </c>
      <c r="R43" s="206">
        <v>6</v>
      </c>
      <c r="S43" s="206"/>
      <c r="T43" s="167">
        <v>7</v>
      </c>
      <c r="U43" s="169"/>
      <c r="V43" s="88"/>
      <c r="W43" s="28">
        <v>8</v>
      </c>
      <c r="X43" s="6">
        <v>9</v>
      </c>
      <c r="Y43" s="6">
        <v>10</v>
      </c>
      <c r="Z43" s="6"/>
      <c r="AA43" s="6"/>
      <c r="AB43" s="6">
        <v>11</v>
      </c>
      <c r="AC43" s="9"/>
    </row>
    <row r="44" spans="1:32" s="22" customFormat="1" ht="54.75" customHeight="1" x14ac:dyDescent="0.2">
      <c r="A44" s="70">
        <v>1</v>
      </c>
      <c r="B44" s="220" t="s">
        <v>100</v>
      </c>
      <c r="C44" s="221"/>
      <c r="D44" s="221"/>
      <c r="E44" s="222"/>
      <c r="F44" s="97"/>
      <c r="G44" s="97"/>
      <c r="H44" s="97"/>
      <c r="I44" s="97"/>
      <c r="J44" s="97"/>
      <c r="K44" s="97"/>
      <c r="L44" s="97"/>
      <c r="M44" s="97"/>
      <c r="N44" s="21"/>
      <c r="O44" s="42">
        <f>SUM(O45:O54)</f>
        <v>4537200</v>
      </c>
      <c r="P44" s="42"/>
      <c r="Q44" s="42">
        <f>O44</f>
        <v>4537200</v>
      </c>
      <c r="R44" s="207"/>
      <c r="S44" s="207"/>
      <c r="T44" s="207">
        <f>SUM(T45:U54)</f>
        <v>4237079.29</v>
      </c>
      <c r="U44" s="207"/>
      <c r="V44" s="42"/>
      <c r="W44" s="42">
        <f t="shared" ref="W44:W64" si="0">R44+T44</f>
        <v>4237079.29</v>
      </c>
      <c r="X44" s="42"/>
      <c r="Y44" s="42">
        <f>T44-O44</f>
        <v>-300120.70999999996</v>
      </c>
      <c r="Z44" s="42"/>
      <c r="AA44" s="42"/>
      <c r="AB44" s="42">
        <f t="shared" ref="AB44:AB75" si="1">X44+Y44</f>
        <v>-300120.70999999996</v>
      </c>
      <c r="AC44" s="23"/>
      <c r="AD44" s="23"/>
      <c r="AE44" s="23"/>
      <c r="AF44" s="23"/>
    </row>
    <row r="45" spans="1:32" ht="51" customHeight="1" x14ac:dyDescent="0.25">
      <c r="A45" s="71" t="s">
        <v>68</v>
      </c>
      <c r="B45" s="142" t="s">
        <v>108</v>
      </c>
      <c r="C45" s="142"/>
      <c r="D45" s="142"/>
      <c r="E45" s="142"/>
      <c r="F45" s="142"/>
      <c r="G45" s="142"/>
      <c r="H45" s="142"/>
      <c r="I45" s="142"/>
      <c r="J45" s="142"/>
      <c r="K45" s="142"/>
      <c r="L45" s="142"/>
      <c r="M45" s="142"/>
      <c r="N45" s="13"/>
      <c r="O45" s="138">
        <f>1000000-950000</f>
        <v>50000</v>
      </c>
      <c r="P45" s="139"/>
      <c r="Q45" s="43">
        <f>O45</f>
        <v>50000</v>
      </c>
      <c r="R45" s="137"/>
      <c r="S45" s="137"/>
      <c r="T45" s="217">
        <v>0</v>
      </c>
      <c r="U45" s="217"/>
      <c r="V45" s="111"/>
      <c r="W45" s="43">
        <f t="shared" si="0"/>
        <v>0</v>
      </c>
      <c r="X45" s="43"/>
      <c r="Y45" s="43">
        <f>T45-O45</f>
        <v>-50000</v>
      </c>
      <c r="Z45" s="43"/>
      <c r="AA45" s="43"/>
      <c r="AB45" s="43">
        <f t="shared" si="1"/>
        <v>-50000</v>
      </c>
      <c r="AC45" s="8"/>
      <c r="AD45" s="8"/>
      <c r="AE45" s="39"/>
      <c r="AF45" s="8"/>
    </row>
    <row r="46" spans="1:32" ht="48.75" customHeight="1" x14ac:dyDescent="0.25">
      <c r="A46" s="71" t="s">
        <v>69</v>
      </c>
      <c r="B46" s="143" t="s">
        <v>34</v>
      </c>
      <c r="C46" s="143"/>
      <c r="D46" s="143"/>
      <c r="E46" s="143"/>
      <c r="F46" s="143"/>
      <c r="G46" s="143"/>
      <c r="H46" s="143"/>
      <c r="I46" s="143"/>
      <c r="J46" s="143"/>
      <c r="K46" s="143"/>
      <c r="L46" s="143"/>
      <c r="M46" s="143"/>
      <c r="N46" s="13"/>
      <c r="O46" s="140">
        <f>538650-33474</f>
        <v>505176</v>
      </c>
      <c r="P46" s="141"/>
      <c r="Q46" s="43">
        <f t="shared" ref="Q46:Q54" si="2">O46</f>
        <v>505176</v>
      </c>
      <c r="R46" s="137"/>
      <c r="S46" s="137"/>
      <c r="T46" s="137">
        <v>505176</v>
      </c>
      <c r="U46" s="137"/>
      <c r="V46" s="43"/>
      <c r="W46" s="43">
        <f t="shared" si="0"/>
        <v>505176</v>
      </c>
      <c r="X46" s="43"/>
      <c r="Y46" s="43">
        <f t="shared" ref="Y46:Y54" si="3">T46-O46</f>
        <v>0</v>
      </c>
      <c r="Z46" s="43"/>
      <c r="AA46" s="43"/>
      <c r="AB46" s="43">
        <f t="shared" si="1"/>
        <v>0</v>
      </c>
      <c r="AC46" s="8"/>
      <c r="AD46" s="8"/>
      <c r="AE46" s="40"/>
      <c r="AF46" s="8"/>
    </row>
    <row r="47" spans="1:32" ht="95.25" customHeight="1" x14ac:dyDescent="0.25">
      <c r="A47" s="71" t="s">
        <v>70</v>
      </c>
      <c r="B47" s="143" t="s">
        <v>109</v>
      </c>
      <c r="C47" s="143"/>
      <c r="D47" s="143"/>
      <c r="E47" s="143"/>
      <c r="F47" s="143"/>
      <c r="G47" s="143"/>
      <c r="H47" s="143"/>
      <c r="I47" s="143"/>
      <c r="J47" s="143"/>
      <c r="K47" s="143"/>
      <c r="L47" s="143"/>
      <c r="M47" s="143"/>
      <c r="N47" s="13"/>
      <c r="O47" s="140">
        <f>419669-400000</f>
        <v>19669</v>
      </c>
      <c r="P47" s="141"/>
      <c r="Q47" s="43">
        <f t="shared" si="2"/>
        <v>19669</v>
      </c>
      <c r="R47" s="137"/>
      <c r="S47" s="137"/>
      <c r="T47" s="137">
        <v>19669</v>
      </c>
      <c r="U47" s="137"/>
      <c r="V47" s="43"/>
      <c r="W47" s="43">
        <f t="shared" si="0"/>
        <v>19669</v>
      </c>
      <c r="X47" s="43"/>
      <c r="Y47" s="43">
        <f t="shared" si="3"/>
        <v>0</v>
      </c>
      <c r="Z47" s="43"/>
      <c r="AA47" s="43"/>
      <c r="AB47" s="43">
        <f t="shared" si="1"/>
        <v>0</v>
      </c>
      <c r="AC47" s="8"/>
      <c r="AD47" s="8"/>
      <c r="AE47" s="40"/>
      <c r="AF47" s="8"/>
    </row>
    <row r="48" spans="1:32" ht="50.25" customHeight="1" x14ac:dyDescent="0.25">
      <c r="A48" s="71" t="s">
        <v>71</v>
      </c>
      <c r="B48" s="143" t="s">
        <v>110</v>
      </c>
      <c r="C48" s="143"/>
      <c r="D48" s="143"/>
      <c r="E48" s="143"/>
      <c r="F48" s="143"/>
      <c r="G48" s="143"/>
      <c r="H48" s="143"/>
      <c r="I48" s="143"/>
      <c r="J48" s="143"/>
      <c r="K48" s="143"/>
      <c r="L48" s="143"/>
      <c r="M48" s="143"/>
      <c r="N48" s="13"/>
      <c r="O48" s="140">
        <f>200000+1868324+1270541</f>
        <v>3338865</v>
      </c>
      <c r="P48" s="141"/>
      <c r="Q48" s="43">
        <f t="shared" si="2"/>
        <v>3338865</v>
      </c>
      <c r="R48" s="137"/>
      <c r="S48" s="137"/>
      <c r="T48" s="137">
        <v>3192614.23</v>
      </c>
      <c r="U48" s="137"/>
      <c r="V48" s="43"/>
      <c r="W48" s="43">
        <f t="shared" si="0"/>
        <v>3192614.23</v>
      </c>
      <c r="X48" s="43"/>
      <c r="Y48" s="43">
        <f t="shared" si="3"/>
        <v>-146250.77000000002</v>
      </c>
      <c r="Z48" s="43"/>
      <c r="AA48" s="43"/>
      <c r="AB48" s="43">
        <f t="shared" si="1"/>
        <v>-146250.77000000002</v>
      </c>
      <c r="AC48" s="8"/>
      <c r="AD48" s="8"/>
      <c r="AE48" s="40"/>
      <c r="AF48" s="8"/>
    </row>
    <row r="49" spans="1:33" ht="18" customHeight="1" x14ac:dyDescent="0.25">
      <c r="A49" s="71" t="s">
        <v>72</v>
      </c>
      <c r="B49" s="143" t="s">
        <v>111</v>
      </c>
      <c r="C49" s="143"/>
      <c r="D49" s="143"/>
      <c r="E49" s="143"/>
      <c r="F49" s="143"/>
      <c r="G49" s="143"/>
      <c r="H49" s="143"/>
      <c r="I49" s="143"/>
      <c r="J49" s="143"/>
      <c r="K49" s="143"/>
      <c r="L49" s="143"/>
      <c r="M49" s="143"/>
      <c r="N49" s="13"/>
      <c r="O49" s="140">
        <v>183000</v>
      </c>
      <c r="P49" s="141"/>
      <c r="Q49" s="43">
        <f t="shared" si="2"/>
        <v>183000</v>
      </c>
      <c r="R49" s="137"/>
      <c r="S49" s="137"/>
      <c r="T49" s="137">
        <v>180880.06</v>
      </c>
      <c r="U49" s="137"/>
      <c r="V49" s="43"/>
      <c r="W49" s="43">
        <f t="shared" si="0"/>
        <v>180880.06</v>
      </c>
      <c r="X49" s="43"/>
      <c r="Y49" s="43">
        <f t="shared" si="3"/>
        <v>-2119.9400000000023</v>
      </c>
      <c r="Z49" s="43"/>
      <c r="AA49" s="43"/>
      <c r="AB49" s="43">
        <f t="shared" si="1"/>
        <v>-2119.9400000000023</v>
      </c>
      <c r="AC49" s="8"/>
      <c r="AD49" s="8"/>
      <c r="AE49" s="40"/>
      <c r="AF49" s="8"/>
    </row>
    <row r="50" spans="1:33" ht="18" customHeight="1" x14ac:dyDescent="0.25">
      <c r="A50" s="71" t="s">
        <v>73</v>
      </c>
      <c r="B50" s="134" t="s">
        <v>112</v>
      </c>
      <c r="C50" s="135"/>
      <c r="D50" s="135"/>
      <c r="E50" s="135"/>
      <c r="F50" s="135"/>
      <c r="G50" s="135"/>
      <c r="H50" s="135"/>
      <c r="I50" s="135"/>
      <c r="J50" s="135"/>
      <c r="K50" s="135"/>
      <c r="L50" s="135"/>
      <c r="M50" s="136"/>
      <c r="N50" s="13"/>
      <c r="O50" s="140">
        <v>48500</v>
      </c>
      <c r="P50" s="141"/>
      <c r="Q50" s="43">
        <f t="shared" si="2"/>
        <v>48500</v>
      </c>
      <c r="R50" s="137"/>
      <c r="S50" s="137"/>
      <c r="T50" s="137">
        <v>48000</v>
      </c>
      <c r="U50" s="137"/>
      <c r="V50" s="43"/>
      <c r="W50" s="43">
        <f t="shared" si="0"/>
        <v>48000</v>
      </c>
      <c r="X50" s="43"/>
      <c r="Y50" s="43">
        <f t="shared" si="3"/>
        <v>-500</v>
      </c>
      <c r="Z50" s="43"/>
      <c r="AA50" s="43"/>
      <c r="AB50" s="43">
        <f t="shared" si="1"/>
        <v>-500</v>
      </c>
      <c r="AC50" s="8"/>
      <c r="AD50" s="8"/>
      <c r="AE50" s="40"/>
      <c r="AF50" s="8"/>
    </row>
    <row r="51" spans="1:33" ht="18" customHeight="1" x14ac:dyDescent="0.25">
      <c r="A51" s="71" t="s">
        <v>74</v>
      </c>
      <c r="B51" s="134" t="s">
        <v>113</v>
      </c>
      <c r="C51" s="135"/>
      <c r="D51" s="135"/>
      <c r="E51" s="135"/>
      <c r="F51" s="135"/>
      <c r="G51" s="135"/>
      <c r="H51" s="135"/>
      <c r="I51" s="135"/>
      <c r="J51" s="135"/>
      <c r="K51" s="135"/>
      <c r="L51" s="135"/>
      <c r="M51" s="136"/>
      <c r="N51" s="13"/>
      <c r="O51" s="140">
        <v>33000</v>
      </c>
      <c r="P51" s="141"/>
      <c r="Q51" s="43">
        <f t="shared" si="2"/>
        <v>33000</v>
      </c>
      <c r="R51" s="137"/>
      <c r="S51" s="137"/>
      <c r="T51" s="137">
        <v>33000</v>
      </c>
      <c r="U51" s="137"/>
      <c r="V51" s="43"/>
      <c r="W51" s="43">
        <f t="shared" si="0"/>
        <v>33000</v>
      </c>
      <c r="X51" s="43"/>
      <c r="Y51" s="43">
        <f t="shared" si="3"/>
        <v>0</v>
      </c>
      <c r="Z51" s="43"/>
      <c r="AA51" s="43"/>
      <c r="AB51" s="43">
        <f t="shared" si="1"/>
        <v>0</v>
      </c>
      <c r="AC51" s="8"/>
      <c r="AD51" s="8"/>
      <c r="AE51" s="40"/>
      <c r="AF51" s="8"/>
    </row>
    <row r="52" spans="1:33" ht="33" customHeight="1" x14ac:dyDescent="0.25">
      <c r="A52" s="71" t="s">
        <v>75</v>
      </c>
      <c r="B52" s="134" t="s">
        <v>114</v>
      </c>
      <c r="C52" s="135"/>
      <c r="D52" s="135"/>
      <c r="E52" s="135"/>
      <c r="F52" s="135"/>
      <c r="G52" s="135"/>
      <c r="H52" s="135"/>
      <c r="I52" s="135"/>
      <c r="J52" s="135"/>
      <c r="K52" s="135"/>
      <c r="L52" s="135"/>
      <c r="M52" s="136"/>
      <c r="N52" s="13"/>
      <c r="O52" s="140">
        <v>32000</v>
      </c>
      <c r="P52" s="141"/>
      <c r="Q52" s="43">
        <f t="shared" si="2"/>
        <v>32000</v>
      </c>
      <c r="R52" s="137"/>
      <c r="S52" s="137"/>
      <c r="T52" s="137">
        <v>32000</v>
      </c>
      <c r="U52" s="137"/>
      <c r="V52" s="43"/>
      <c r="W52" s="43">
        <f t="shared" si="0"/>
        <v>32000</v>
      </c>
      <c r="X52" s="43"/>
      <c r="Y52" s="43">
        <f t="shared" si="3"/>
        <v>0</v>
      </c>
      <c r="Z52" s="43"/>
      <c r="AA52" s="43"/>
      <c r="AB52" s="43">
        <f t="shared" si="1"/>
        <v>0</v>
      </c>
      <c r="AC52" s="8"/>
      <c r="AD52" s="8"/>
      <c r="AE52" s="40"/>
      <c r="AF52" s="8"/>
    </row>
    <row r="53" spans="1:33" ht="63" customHeight="1" x14ac:dyDescent="0.25">
      <c r="A53" s="71" t="s">
        <v>76</v>
      </c>
      <c r="B53" s="134" t="s">
        <v>115</v>
      </c>
      <c r="C53" s="135"/>
      <c r="D53" s="135"/>
      <c r="E53" s="135"/>
      <c r="F53" s="135"/>
      <c r="G53" s="135"/>
      <c r="H53" s="135"/>
      <c r="I53" s="135"/>
      <c r="J53" s="135"/>
      <c r="K53" s="135"/>
      <c r="L53" s="135"/>
      <c r="M53" s="136"/>
      <c r="N53" s="13"/>
      <c r="O53" s="140">
        <f>87927-60937</f>
        <v>26990</v>
      </c>
      <c r="P53" s="141"/>
      <c r="Q53" s="43">
        <f t="shared" si="2"/>
        <v>26990</v>
      </c>
      <c r="R53" s="137"/>
      <c r="S53" s="137"/>
      <c r="T53" s="137">
        <v>26990</v>
      </c>
      <c r="U53" s="137"/>
      <c r="V53" s="43"/>
      <c r="W53" s="43">
        <f t="shared" si="0"/>
        <v>26990</v>
      </c>
      <c r="X53" s="43"/>
      <c r="Y53" s="43">
        <f t="shared" si="3"/>
        <v>0</v>
      </c>
      <c r="Z53" s="43"/>
      <c r="AA53" s="43"/>
      <c r="AB53" s="43">
        <f t="shared" si="1"/>
        <v>0</v>
      </c>
      <c r="AC53" s="8"/>
      <c r="AD53" s="8"/>
      <c r="AE53" s="40"/>
      <c r="AF53" s="8"/>
    </row>
    <row r="54" spans="1:33" ht="21" customHeight="1" x14ac:dyDescent="0.25">
      <c r="A54" s="71" t="s">
        <v>165</v>
      </c>
      <c r="B54" s="134" t="s">
        <v>116</v>
      </c>
      <c r="C54" s="135"/>
      <c r="D54" s="135"/>
      <c r="E54" s="135"/>
      <c r="F54" s="135"/>
      <c r="G54" s="135"/>
      <c r="H54" s="135"/>
      <c r="I54" s="135"/>
      <c r="J54" s="135"/>
      <c r="K54" s="135"/>
      <c r="L54" s="135"/>
      <c r="M54" s="136"/>
      <c r="N54" s="13"/>
      <c r="O54" s="140">
        <v>300000</v>
      </c>
      <c r="P54" s="141"/>
      <c r="Q54" s="43">
        <f t="shared" si="2"/>
        <v>300000</v>
      </c>
      <c r="R54" s="110"/>
      <c r="S54" s="110"/>
      <c r="T54" s="137">
        <v>198750</v>
      </c>
      <c r="U54" s="137"/>
      <c r="V54" s="43"/>
      <c r="W54" s="43">
        <f t="shared" si="0"/>
        <v>198750</v>
      </c>
      <c r="X54" s="110"/>
      <c r="Y54" s="43">
        <f t="shared" si="3"/>
        <v>-101250</v>
      </c>
      <c r="Z54" s="43"/>
      <c r="AA54" s="43"/>
      <c r="AB54" s="43">
        <f t="shared" si="1"/>
        <v>-101250</v>
      </c>
      <c r="AC54" s="8"/>
      <c r="AD54" s="8"/>
      <c r="AE54" s="40"/>
      <c r="AF54" s="8"/>
    </row>
    <row r="55" spans="1:33" ht="20.100000000000001" customHeight="1" x14ac:dyDescent="0.25">
      <c r="A55" s="30"/>
      <c r="B55" s="273" t="s">
        <v>166</v>
      </c>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5"/>
      <c r="AC55" s="8"/>
      <c r="AD55" s="8"/>
      <c r="AE55" s="40"/>
      <c r="AF55" s="8"/>
      <c r="AG55" s="117"/>
    </row>
    <row r="56" spans="1:33" ht="31.5" customHeight="1" x14ac:dyDescent="0.25">
      <c r="A56" s="30"/>
      <c r="B56" s="276" t="s">
        <v>168</v>
      </c>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8"/>
      <c r="AC56" s="8"/>
      <c r="AD56" s="8"/>
      <c r="AE56" s="40"/>
      <c r="AF56" s="8"/>
    </row>
    <row r="57" spans="1:33" ht="20.100000000000001" customHeight="1" x14ac:dyDescent="0.25">
      <c r="A57" s="30"/>
      <c r="B57" s="282" t="s">
        <v>169</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4"/>
      <c r="AC57" s="8"/>
      <c r="AD57" s="8"/>
      <c r="AE57" s="40"/>
      <c r="AF57" s="8"/>
    </row>
    <row r="58" spans="1:33" ht="20.100000000000001" customHeight="1" x14ac:dyDescent="0.25">
      <c r="A58" s="30"/>
      <c r="B58" s="282" t="s">
        <v>170</v>
      </c>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4"/>
      <c r="AC58" s="8"/>
      <c r="AD58" s="8"/>
      <c r="AE58" s="40"/>
      <c r="AF58" s="8"/>
    </row>
    <row r="59" spans="1:33" s="22" customFormat="1" ht="53.25" customHeight="1" x14ac:dyDescent="0.2">
      <c r="A59" s="70">
        <v>2</v>
      </c>
      <c r="B59" s="220" t="s">
        <v>101</v>
      </c>
      <c r="C59" s="221"/>
      <c r="D59" s="221"/>
      <c r="E59" s="222"/>
      <c r="F59" s="97"/>
      <c r="G59" s="97"/>
      <c r="H59" s="97"/>
      <c r="I59" s="97"/>
      <c r="J59" s="97"/>
      <c r="K59" s="97"/>
      <c r="L59" s="97"/>
      <c r="M59" s="97"/>
      <c r="N59" s="21"/>
      <c r="O59" s="42">
        <f>SUM(O60:O75)</f>
        <v>6365897</v>
      </c>
      <c r="P59" s="42"/>
      <c r="Q59" s="42">
        <f t="shared" ref="Q59:Q65" si="4">N59+O59</f>
        <v>6365897</v>
      </c>
      <c r="R59" s="207"/>
      <c r="S59" s="207"/>
      <c r="T59" s="226">
        <f>SUM(T60:U75)</f>
        <v>6087243.5899999999</v>
      </c>
      <c r="U59" s="226">
        <f>SUM(U60:U75)</f>
        <v>0</v>
      </c>
      <c r="V59" s="101"/>
      <c r="W59" s="42">
        <f t="shared" si="0"/>
        <v>6087243.5899999999</v>
      </c>
      <c r="X59" s="42"/>
      <c r="Y59" s="42">
        <f t="shared" ref="Y59:Y75" si="5">T59-O59</f>
        <v>-278653.41000000015</v>
      </c>
      <c r="Z59" s="42"/>
      <c r="AA59" s="42"/>
      <c r="AB59" s="42">
        <f>X59+Y59</f>
        <v>-278653.41000000015</v>
      </c>
      <c r="AC59" s="23"/>
      <c r="AD59" s="23"/>
      <c r="AE59" s="23"/>
      <c r="AF59" s="23"/>
    </row>
    <row r="60" spans="1:33" ht="80.25" customHeight="1" x14ac:dyDescent="0.25">
      <c r="A60" s="71" t="s">
        <v>77</v>
      </c>
      <c r="B60" s="130" t="s">
        <v>35</v>
      </c>
      <c r="C60" s="130"/>
      <c r="D60" s="130"/>
      <c r="E60" s="130"/>
      <c r="F60" s="130"/>
      <c r="G60" s="130"/>
      <c r="H60" s="130"/>
      <c r="I60" s="130"/>
      <c r="J60" s="130"/>
      <c r="K60" s="130"/>
      <c r="L60" s="130"/>
      <c r="M60" s="130"/>
      <c r="N60" s="13"/>
      <c r="O60" s="120">
        <f>200000</f>
        <v>200000</v>
      </c>
      <c r="P60" s="121"/>
      <c r="Q60" s="43">
        <f t="shared" si="4"/>
        <v>200000</v>
      </c>
      <c r="R60" s="137"/>
      <c r="S60" s="137"/>
      <c r="T60" s="255">
        <v>200000</v>
      </c>
      <c r="U60" s="256"/>
      <c r="V60" s="100"/>
      <c r="W60" s="43">
        <f t="shared" si="0"/>
        <v>200000</v>
      </c>
      <c r="X60" s="43"/>
      <c r="Y60" s="43">
        <f t="shared" si="5"/>
        <v>0</v>
      </c>
      <c r="Z60" s="43"/>
      <c r="AA60" s="43"/>
      <c r="AB60" s="43">
        <f t="shared" si="1"/>
        <v>0</v>
      </c>
      <c r="AC60" s="8"/>
      <c r="AD60" s="41"/>
      <c r="AE60" s="41"/>
      <c r="AF60" s="8"/>
    </row>
    <row r="61" spans="1:33" ht="51.75" customHeight="1" x14ac:dyDescent="0.25">
      <c r="A61" s="71" t="s">
        <v>78</v>
      </c>
      <c r="B61" s="130" t="s">
        <v>117</v>
      </c>
      <c r="C61" s="130"/>
      <c r="D61" s="130"/>
      <c r="E61" s="130"/>
      <c r="F61" s="130"/>
      <c r="G61" s="130"/>
      <c r="H61" s="130"/>
      <c r="I61" s="130"/>
      <c r="J61" s="130"/>
      <c r="K61" s="130"/>
      <c r="L61" s="130"/>
      <c r="M61" s="130"/>
      <c r="N61" s="13"/>
      <c r="O61" s="120">
        <f>300000-79435</f>
        <v>220565</v>
      </c>
      <c r="P61" s="121"/>
      <c r="Q61" s="43">
        <f t="shared" si="4"/>
        <v>220565</v>
      </c>
      <c r="R61" s="137"/>
      <c r="S61" s="137"/>
      <c r="T61" s="255">
        <v>220564.88</v>
      </c>
      <c r="U61" s="256"/>
      <c r="V61" s="100"/>
      <c r="W61" s="43">
        <f t="shared" si="0"/>
        <v>220564.88</v>
      </c>
      <c r="X61" s="43"/>
      <c r="Y61" s="43">
        <f t="shared" si="5"/>
        <v>-0.11999999999534339</v>
      </c>
      <c r="Z61" s="43"/>
      <c r="AA61" s="43"/>
      <c r="AB61" s="43">
        <f t="shared" si="1"/>
        <v>-0.11999999999534339</v>
      </c>
      <c r="AC61" s="8"/>
      <c r="AD61" s="31"/>
      <c r="AE61" s="31"/>
      <c r="AF61" s="8"/>
    </row>
    <row r="62" spans="1:33" ht="50.25" customHeight="1" x14ac:dyDescent="0.25">
      <c r="A62" s="71" t="s">
        <v>79</v>
      </c>
      <c r="B62" s="130" t="s">
        <v>118</v>
      </c>
      <c r="C62" s="130"/>
      <c r="D62" s="130"/>
      <c r="E62" s="130"/>
      <c r="F62" s="130"/>
      <c r="G62" s="130"/>
      <c r="H62" s="130"/>
      <c r="I62" s="130"/>
      <c r="J62" s="130"/>
      <c r="K62" s="130"/>
      <c r="L62" s="130"/>
      <c r="M62" s="130"/>
      <c r="N62" s="13"/>
      <c r="O62" s="120">
        <v>300000</v>
      </c>
      <c r="P62" s="121"/>
      <c r="Q62" s="43">
        <f t="shared" si="4"/>
        <v>300000</v>
      </c>
      <c r="R62" s="137"/>
      <c r="S62" s="137"/>
      <c r="T62" s="255">
        <v>299108.65999999997</v>
      </c>
      <c r="U62" s="256"/>
      <c r="V62" s="100"/>
      <c r="W62" s="43">
        <f t="shared" si="0"/>
        <v>299108.65999999997</v>
      </c>
      <c r="X62" s="43"/>
      <c r="Y62" s="43">
        <f t="shared" si="5"/>
        <v>-891.34000000002561</v>
      </c>
      <c r="Z62" s="43"/>
      <c r="AA62" s="43"/>
      <c r="AB62" s="43">
        <f t="shared" si="1"/>
        <v>-891.34000000002561</v>
      </c>
      <c r="AC62" s="8"/>
      <c r="AD62" s="31"/>
      <c r="AE62" s="31"/>
      <c r="AF62" s="8"/>
    </row>
    <row r="63" spans="1:33" ht="81" customHeight="1" x14ac:dyDescent="0.25">
      <c r="A63" s="71" t="s">
        <v>80</v>
      </c>
      <c r="B63" s="130" t="s">
        <v>119</v>
      </c>
      <c r="C63" s="130"/>
      <c r="D63" s="130"/>
      <c r="E63" s="130"/>
      <c r="F63" s="130"/>
      <c r="G63" s="130"/>
      <c r="H63" s="130"/>
      <c r="I63" s="130"/>
      <c r="J63" s="130"/>
      <c r="K63" s="130"/>
      <c r="L63" s="130"/>
      <c r="M63" s="130"/>
      <c r="N63" s="13"/>
      <c r="O63" s="120">
        <v>250000</v>
      </c>
      <c r="P63" s="121"/>
      <c r="Q63" s="43">
        <f t="shared" si="4"/>
        <v>250000</v>
      </c>
      <c r="R63" s="137"/>
      <c r="S63" s="137"/>
      <c r="T63" s="255">
        <v>248295.37</v>
      </c>
      <c r="U63" s="256"/>
      <c r="V63" s="100"/>
      <c r="W63" s="43">
        <f t="shared" si="0"/>
        <v>248295.37</v>
      </c>
      <c r="X63" s="43"/>
      <c r="Y63" s="43">
        <f t="shared" si="5"/>
        <v>-1704.6300000000047</v>
      </c>
      <c r="Z63" s="43"/>
      <c r="AA63" s="43"/>
      <c r="AB63" s="43">
        <f t="shared" si="1"/>
        <v>-1704.6300000000047</v>
      </c>
      <c r="AC63" s="8"/>
      <c r="AD63" s="31"/>
      <c r="AE63" s="31"/>
      <c r="AF63" s="8"/>
    </row>
    <row r="64" spans="1:33" ht="50.25" customHeight="1" x14ac:dyDescent="0.25">
      <c r="A64" s="71" t="s">
        <v>81</v>
      </c>
      <c r="B64" s="130" t="s">
        <v>120</v>
      </c>
      <c r="C64" s="130"/>
      <c r="D64" s="130"/>
      <c r="E64" s="130"/>
      <c r="F64" s="130"/>
      <c r="G64" s="130"/>
      <c r="H64" s="130"/>
      <c r="I64" s="130"/>
      <c r="J64" s="130"/>
      <c r="K64" s="130"/>
      <c r="L64" s="130"/>
      <c r="M64" s="130"/>
      <c r="N64" s="13"/>
      <c r="O64" s="120">
        <v>1390580</v>
      </c>
      <c r="P64" s="121"/>
      <c r="Q64" s="43">
        <f t="shared" si="4"/>
        <v>1390580</v>
      </c>
      <c r="R64" s="137"/>
      <c r="S64" s="137"/>
      <c r="T64" s="255">
        <v>1389959.6</v>
      </c>
      <c r="U64" s="256"/>
      <c r="V64" s="100"/>
      <c r="W64" s="43">
        <f t="shared" si="0"/>
        <v>1389959.6</v>
      </c>
      <c r="X64" s="43"/>
      <c r="Y64" s="43">
        <f t="shared" si="5"/>
        <v>-620.39999999990687</v>
      </c>
      <c r="Z64" s="43"/>
      <c r="AA64" s="43"/>
      <c r="AB64" s="43">
        <f t="shared" si="1"/>
        <v>-620.39999999990687</v>
      </c>
      <c r="AC64" s="8"/>
      <c r="AD64" s="31"/>
      <c r="AE64" s="31"/>
      <c r="AF64" s="8"/>
    </row>
    <row r="65" spans="1:32" ht="63.75" customHeight="1" x14ac:dyDescent="0.25">
      <c r="A65" s="71" t="s">
        <v>82</v>
      </c>
      <c r="B65" s="130" t="s">
        <v>121</v>
      </c>
      <c r="C65" s="130"/>
      <c r="D65" s="130"/>
      <c r="E65" s="130"/>
      <c r="F65" s="130"/>
      <c r="G65" s="130"/>
      <c r="H65" s="130"/>
      <c r="I65" s="130"/>
      <c r="J65" s="130"/>
      <c r="K65" s="130"/>
      <c r="L65" s="130"/>
      <c r="M65" s="130"/>
      <c r="N65" s="13"/>
      <c r="O65" s="120">
        <v>574222</v>
      </c>
      <c r="P65" s="121"/>
      <c r="Q65" s="43">
        <f t="shared" si="4"/>
        <v>574222</v>
      </c>
      <c r="R65" s="137"/>
      <c r="S65" s="137"/>
      <c r="T65" s="255">
        <v>569111.67000000004</v>
      </c>
      <c r="U65" s="256"/>
      <c r="V65" s="100"/>
      <c r="W65" s="43">
        <f>T65</f>
        <v>569111.67000000004</v>
      </c>
      <c r="X65" s="43"/>
      <c r="Y65" s="43">
        <f t="shared" si="5"/>
        <v>-5110.3299999999581</v>
      </c>
      <c r="Z65" s="43"/>
      <c r="AA65" s="43"/>
      <c r="AB65" s="43">
        <f t="shared" si="1"/>
        <v>-5110.3299999999581</v>
      </c>
      <c r="AC65" s="8"/>
      <c r="AD65" s="31"/>
      <c r="AE65" s="31"/>
      <c r="AF65" s="8"/>
    </row>
    <row r="66" spans="1:32" ht="99.75" customHeight="1" x14ac:dyDescent="0.25">
      <c r="A66" s="71" t="s">
        <v>83</v>
      </c>
      <c r="B66" s="130" t="s">
        <v>122</v>
      </c>
      <c r="C66" s="130"/>
      <c r="D66" s="130"/>
      <c r="E66" s="130"/>
      <c r="F66" s="130"/>
      <c r="G66" s="130"/>
      <c r="H66" s="130"/>
      <c r="I66" s="130"/>
      <c r="J66" s="130"/>
      <c r="K66" s="130"/>
      <c r="L66" s="130"/>
      <c r="M66" s="130"/>
      <c r="N66" s="13"/>
      <c r="O66" s="120">
        <v>300000</v>
      </c>
      <c r="P66" s="121"/>
      <c r="Q66" s="43">
        <f t="shared" ref="Q66:Q75" si="6">N66+O66</f>
        <v>300000</v>
      </c>
      <c r="R66" s="137"/>
      <c r="S66" s="137"/>
      <c r="T66" s="255">
        <v>299522</v>
      </c>
      <c r="U66" s="256"/>
      <c r="V66" s="100"/>
      <c r="W66" s="43">
        <f>R66+T66</f>
        <v>299522</v>
      </c>
      <c r="X66" s="43"/>
      <c r="Y66" s="43">
        <f t="shared" si="5"/>
        <v>-478</v>
      </c>
      <c r="Z66" s="43"/>
      <c r="AA66" s="43"/>
      <c r="AB66" s="43">
        <f t="shared" si="1"/>
        <v>-478</v>
      </c>
      <c r="AC66" s="8"/>
      <c r="AD66" s="31"/>
      <c r="AE66" s="31"/>
      <c r="AF66" s="8"/>
    </row>
    <row r="67" spans="1:32" ht="116.25" customHeight="1" x14ac:dyDescent="0.25">
      <c r="A67" s="71" t="s">
        <v>84</v>
      </c>
      <c r="B67" s="131" t="s">
        <v>123</v>
      </c>
      <c r="C67" s="132"/>
      <c r="D67" s="132"/>
      <c r="E67" s="132"/>
      <c r="F67" s="132"/>
      <c r="G67" s="132"/>
      <c r="H67" s="132"/>
      <c r="I67" s="132"/>
      <c r="J67" s="132"/>
      <c r="K67" s="132"/>
      <c r="L67" s="132"/>
      <c r="M67" s="133"/>
      <c r="N67" s="13"/>
      <c r="O67" s="120">
        <v>450000</v>
      </c>
      <c r="P67" s="121"/>
      <c r="Q67" s="43">
        <f t="shared" si="6"/>
        <v>450000</v>
      </c>
      <c r="R67" s="137"/>
      <c r="S67" s="137"/>
      <c r="T67" s="255">
        <v>386201.95</v>
      </c>
      <c r="U67" s="256"/>
      <c r="V67" s="100"/>
      <c r="W67" s="43">
        <f>R67+T67</f>
        <v>386201.95</v>
      </c>
      <c r="X67" s="43"/>
      <c r="Y67" s="43">
        <f t="shared" si="5"/>
        <v>-63798.049999999988</v>
      </c>
      <c r="Z67" s="43"/>
      <c r="AA67" s="43"/>
      <c r="AB67" s="43">
        <f t="shared" si="1"/>
        <v>-63798.049999999988</v>
      </c>
      <c r="AC67" s="8"/>
      <c r="AD67" s="31"/>
      <c r="AE67" s="31"/>
      <c r="AF67" s="8"/>
    </row>
    <row r="68" spans="1:32" ht="20.25" customHeight="1" x14ac:dyDescent="0.25">
      <c r="A68" s="71" t="s">
        <v>85</v>
      </c>
      <c r="B68" s="134" t="s">
        <v>124</v>
      </c>
      <c r="C68" s="135"/>
      <c r="D68" s="135"/>
      <c r="E68" s="135"/>
      <c r="F68" s="135"/>
      <c r="G68" s="135"/>
      <c r="H68" s="135"/>
      <c r="I68" s="135"/>
      <c r="J68" s="135"/>
      <c r="K68" s="135"/>
      <c r="L68" s="135"/>
      <c r="M68" s="136"/>
      <c r="N68" s="13"/>
      <c r="O68" s="120">
        <v>350000</v>
      </c>
      <c r="P68" s="121"/>
      <c r="Q68" s="43">
        <f t="shared" si="6"/>
        <v>350000</v>
      </c>
      <c r="R68" s="137"/>
      <c r="S68" s="137"/>
      <c r="T68" s="255">
        <v>349802.62</v>
      </c>
      <c r="U68" s="256"/>
      <c r="V68" s="100"/>
      <c r="W68" s="43">
        <f>R68+T68</f>
        <v>349802.62</v>
      </c>
      <c r="X68" s="43"/>
      <c r="Y68" s="43">
        <f t="shared" si="5"/>
        <v>-197.38000000000466</v>
      </c>
      <c r="Z68" s="43"/>
      <c r="AA68" s="43"/>
      <c r="AB68" s="43">
        <f t="shared" si="1"/>
        <v>-197.38000000000466</v>
      </c>
      <c r="AC68" s="8"/>
      <c r="AD68" s="31"/>
      <c r="AE68" s="31"/>
      <c r="AF68" s="8"/>
    </row>
    <row r="69" spans="1:32" ht="20.25" customHeight="1" x14ac:dyDescent="0.25">
      <c r="A69" s="71" t="s">
        <v>86</v>
      </c>
      <c r="B69" s="134" t="s">
        <v>125</v>
      </c>
      <c r="C69" s="135"/>
      <c r="D69" s="135"/>
      <c r="E69" s="135"/>
      <c r="F69" s="135"/>
      <c r="G69" s="135"/>
      <c r="H69" s="135"/>
      <c r="I69" s="135"/>
      <c r="J69" s="135"/>
      <c r="K69" s="135"/>
      <c r="L69" s="135"/>
      <c r="M69" s="136"/>
      <c r="N69" s="13"/>
      <c r="O69" s="120">
        <v>500000</v>
      </c>
      <c r="P69" s="121"/>
      <c r="Q69" s="43">
        <f t="shared" si="6"/>
        <v>500000</v>
      </c>
      <c r="R69" s="137"/>
      <c r="S69" s="137"/>
      <c r="T69" s="255">
        <v>499996.04</v>
      </c>
      <c r="U69" s="256"/>
      <c r="V69" s="100"/>
      <c r="W69" s="43">
        <f>R69+T69</f>
        <v>499996.04</v>
      </c>
      <c r="X69" s="43"/>
      <c r="Y69" s="43">
        <f t="shared" si="5"/>
        <v>-3.9600000000209548</v>
      </c>
      <c r="Z69" s="43"/>
      <c r="AA69" s="43"/>
      <c r="AB69" s="43">
        <f t="shared" si="1"/>
        <v>-3.9600000000209548</v>
      </c>
      <c r="AC69" s="8"/>
      <c r="AD69" s="31"/>
      <c r="AE69" s="31"/>
      <c r="AF69" s="8"/>
    </row>
    <row r="70" spans="1:32" ht="37.5" customHeight="1" x14ac:dyDescent="0.25">
      <c r="A70" s="71" t="s">
        <v>87</v>
      </c>
      <c r="B70" s="134" t="s">
        <v>126</v>
      </c>
      <c r="C70" s="135"/>
      <c r="D70" s="135"/>
      <c r="E70" s="135"/>
      <c r="F70" s="135"/>
      <c r="G70" s="135"/>
      <c r="H70" s="135"/>
      <c r="I70" s="135"/>
      <c r="J70" s="135"/>
      <c r="K70" s="135"/>
      <c r="L70" s="135"/>
      <c r="M70" s="136"/>
      <c r="N70" s="13"/>
      <c r="O70" s="120">
        <f>400000+500000</f>
        <v>900000</v>
      </c>
      <c r="P70" s="121"/>
      <c r="Q70" s="43">
        <f t="shared" si="6"/>
        <v>900000</v>
      </c>
      <c r="R70" s="137"/>
      <c r="S70" s="137"/>
      <c r="T70" s="255">
        <v>899093.21</v>
      </c>
      <c r="U70" s="256"/>
      <c r="V70" s="100"/>
      <c r="W70" s="43">
        <f>R70+T70</f>
        <v>899093.21</v>
      </c>
      <c r="X70" s="43"/>
      <c r="Y70" s="43">
        <f t="shared" si="5"/>
        <v>-906.79000000003725</v>
      </c>
      <c r="Z70" s="43"/>
      <c r="AA70" s="43"/>
      <c r="AB70" s="43">
        <f t="shared" si="1"/>
        <v>-906.79000000003725</v>
      </c>
      <c r="AC70" s="8"/>
      <c r="AD70" s="31"/>
      <c r="AE70" s="31"/>
      <c r="AF70" s="8"/>
    </row>
    <row r="71" spans="1:32" ht="66.75" customHeight="1" x14ac:dyDescent="0.25">
      <c r="A71" s="71" t="s">
        <v>88</v>
      </c>
      <c r="B71" s="134" t="s">
        <v>127</v>
      </c>
      <c r="C71" s="135"/>
      <c r="D71" s="135"/>
      <c r="E71" s="135"/>
      <c r="F71" s="135"/>
      <c r="G71" s="135"/>
      <c r="H71" s="135"/>
      <c r="I71" s="135"/>
      <c r="J71" s="135"/>
      <c r="K71" s="135"/>
      <c r="L71" s="135"/>
      <c r="M71" s="136"/>
      <c r="N71" s="13"/>
      <c r="O71" s="120">
        <v>27000</v>
      </c>
      <c r="P71" s="121"/>
      <c r="Q71" s="43">
        <f t="shared" si="6"/>
        <v>27000</v>
      </c>
      <c r="R71" s="137"/>
      <c r="S71" s="137"/>
      <c r="T71" s="255">
        <v>26864.55</v>
      </c>
      <c r="U71" s="256"/>
      <c r="V71" s="100"/>
      <c r="W71" s="43">
        <f>T71</f>
        <v>26864.55</v>
      </c>
      <c r="X71" s="43"/>
      <c r="Y71" s="43">
        <f t="shared" si="5"/>
        <v>-135.45000000000073</v>
      </c>
      <c r="Z71" s="43"/>
      <c r="AA71" s="43"/>
      <c r="AB71" s="43">
        <f t="shared" si="1"/>
        <v>-135.45000000000073</v>
      </c>
      <c r="AC71" s="8"/>
      <c r="AD71" s="31"/>
      <c r="AE71" s="31"/>
      <c r="AF71" s="8"/>
    </row>
    <row r="72" spans="1:32" ht="49.5" customHeight="1" x14ac:dyDescent="0.25">
      <c r="A72" s="71" t="s">
        <v>89</v>
      </c>
      <c r="B72" s="134" t="s">
        <v>128</v>
      </c>
      <c r="C72" s="135"/>
      <c r="D72" s="135"/>
      <c r="E72" s="135"/>
      <c r="F72" s="135"/>
      <c r="G72" s="135"/>
      <c r="H72" s="135"/>
      <c r="I72" s="135"/>
      <c r="J72" s="135"/>
      <c r="K72" s="135"/>
      <c r="L72" s="135"/>
      <c r="M72" s="136"/>
      <c r="N72" s="13"/>
      <c r="O72" s="120">
        <v>40000</v>
      </c>
      <c r="P72" s="121"/>
      <c r="Q72" s="43">
        <f t="shared" si="6"/>
        <v>40000</v>
      </c>
      <c r="R72" s="137"/>
      <c r="S72" s="137"/>
      <c r="T72" s="255">
        <v>38202.720000000001</v>
      </c>
      <c r="U72" s="256"/>
      <c r="V72" s="100"/>
      <c r="W72" s="43">
        <f>T72</f>
        <v>38202.720000000001</v>
      </c>
      <c r="X72" s="43"/>
      <c r="Y72" s="43">
        <f t="shared" si="5"/>
        <v>-1797.2799999999988</v>
      </c>
      <c r="Z72" s="43"/>
      <c r="AA72" s="43"/>
      <c r="AB72" s="43">
        <f t="shared" si="1"/>
        <v>-1797.2799999999988</v>
      </c>
      <c r="AC72" s="8"/>
      <c r="AD72" s="31"/>
      <c r="AE72" s="31"/>
      <c r="AF72" s="8"/>
    </row>
    <row r="73" spans="1:32" ht="63.75" customHeight="1" x14ac:dyDescent="0.25">
      <c r="A73" s="71" t="s">
        <v>90</v>
      </c>
      <c r="B73" s="134" t="s">
        <v>129</v>
      </c>
      <c r="C73" s="135"/>
      <c r="D73" s="135"/>
      <c r="E73" s="135"/>
      <c r="F73" s="135"/>
      <c r="G73" s="135"/>
      <c r="H73" s="135"/>
      <c r="I73" s="135"/>
      <c r="J73" s="135"/>
      <c r="K73" s="135"/>
      <c r="L73" s="135"/>
      <c r="M73" s="136"/>
      <c r="N73" s="13"/>
      <c r="O73" s="120">
        <f>606830-41800</f>
        <v>565030</v>
      </c>
      <c r="P73" s="121"/>
      <c r="Q73" s="43">
        <f t="shared" si="6"/>
        <v>565030</v>
      </c>
      <c r="R73" s="137"/>
      <c r="S73" s="137"/>
      <c r="T73" s="255">
        <v>562459.12</v>
      </c>
      <c r="U73" s="256"/>
      <c r="V73" s="100"/>
      <c r="W73" s="43">
        <f>T73</f>
        <v>562459.12</v>
      </c>
      <c r="X73" s="43"/>
      <c r="Y73" s="43">
        <f t="shared" si="5"/>
        <v>-2570.8800000000047</v>
      </c>
      <c r="Z73" s="43"/>
      <c r="AA73" s="43"/>
      <c r="AB73" s="43">
        <f t="shared" si="1"/>
        <v>-2570.8800000000047</v>
      </c>
      <c r="AC73" s="8"/>
      <c r="AD73" s="31"/>
      <c r="AE73" s="31"/>
      <c r="AF73" s="8"/>
    </row>
    <row r="74" spans="1:32" ht="50.25" customHeight="1" x14ac:dyDescent="0.25">
      <c r="A74" s="71" t="s">
        <v>91</v>
      </c>
      <c r="B74" s="134" t="s">
        <v>130</v>
      </c>
      <c r="C74" s="135"/>
      <c r="D74" s="135"/>
      <c r="E74" s="135"/>
      <c r="F74" s="135"/>
      <c r="G74" s="135"/>
      <c r="H74" s="135"/>
      <c r="I74" s="135"/>
      <c r="J74" s="135"/>
      <c r="K74" s="135"/>
      <c r="L74" s="135"/>
      <c r="M74" s="136"/>
      <c r="N74" s="13"/>
      <c r="O74" s="120">
        <v>200000</v>
      </c>
      <c r="P74" s="121"/>
      <c r="Q74" s="43">
        <f t="shared" si="6"/>
        <v>200000</v>
      </c>
      <c r="R74" s="137"/>
      <c r="S74" s="137"/>
      <c r="T74" s="257">
        <v>0</v>
      </c>
      <c r="U74" s="258"/>
      <c r="V74" s="112"/>
      <c r="W74" s="43">
        <f>R74+T74</f>
        <v>0</v>
      </c>
      <c r="X74" s="43"/>
      <c r="Y74" s="43">
        <f t="shared" si="5"/>
        <v>-200000</v>
      </c>
      <c r="Z74" s="43"/>
      <c r="AA74" s="43"/>
      <c r="AB74" s="43">
        <f t="shared" si="1"/>
        <v>-200000</v>
      </c>
      <c r="AC74" s="8"/>
      <c r="AD74" s="31"/>
      <c r="AE74" s="31"/>
      <c r="AF74" s="8"/>
    </row>
    <row r="75" spans="1:32" ht="50.25" customHeight="1" x14ac:dyDescent="0.25">
      <c r="A75" s="71" t="s">
        <v>92</v>
      </c>
      <c r="B75" s="134" t="s">
        <v>131</v>
      </c>
      <c r="C75" s="135"/>
      <c r="D75" s="135"/>
      <c r="E75" s="135"/>
      <c r="F75" s="135"/>
      <c r="G75" s="135"/>
      <c r="H75" s="135"/>
      <c r="I75" s="135"/>
      <c r="J75" s="135"/>
      <c r="K75" s="135"/>
      <c r="L75" s="135"/>
      <c r="M75" s="136"/>
      <c r="N75" s="13"/>
      <c r="O75" s="120">
        <v>98500</v>
      </c>
      <c r="P75" s="121"/>
      <c r="Q75" s="43">
        <f t="shared" si="6"/>
        <v>98500</v>
      </c>
      <c r="R75" s="137"/>
      <c r="S75" s="137"/>
      <c r="T75" s="255">
        <v>98061.2</v>
      </c>
      <c r="U75" s="256"/>
      <c r="V75" s="100"/>
      <c r="W75" s="43">
        <f>R75+T75</f>
        <v>98061.2</v>
      </c>
      <c r="X75" s="43"/>
      <c r="Y75" s="43">
        <f t="shared" si="5"/>
        <v>-438.80000000000291</v>
      </c>
      <c r="Z75" s="43"/>
      <c r="AA75" s="43"/>
      <c r="AB75" s="43">
        <f t="shared" si="1"/>
        <v>-438.80000000000291</v>
      </c>
      <c r="AC75" s="8"/>
      <c r="AD75" s="31"/>
      <c r="AE75" s="31"/>
      <c r="AF75" s="8"/>
    </row>
    <row r="76" spans="1:32" ht="18" customHeight="1" x14ac:dyDescent="0.25">
      <c r="A76" s="30"/>
      <c r="B76" s="147" t="s">
        <v>158</v>
      </c>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8"/>
      <c r="AD76" s="31"/>
      <c r="AE76" s="31"/>
      <c r="AF76" s="8"/>
    </row>
    <row r="77" spans="1:32" ht="30.75" customHeight="1" x14ac:dyDescent="0.25">
      <c r="A77" s="30"/>
      <c r="B77" s="191" t="s">
        <v>167</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3"/>
      <c r="AC77" s="8"/>
      <c r="AD77" s="31"/>
      <c r="AE77" s="31"/>
      <c r="AF77" s="8"/>
    </row>
    <row r="78" spans="1:32" ht="64.5" customHeight="1" x14ac:dyDescent="0.25">
      <c r="A78" s="70">
        <v>3</v>
      </c>
      <c r="B78" s="148" t="s">
        <v>102</v>
      </c>
      <c r="C78" s="149"/>
      <c r="D78" s="149"/>
      <c r="E78" s="150"/>
      <c r="F78" s="96"/>
      <c r="G78" s="96"/>
      <c r="H78" s="96"/>
      <c r="I78" s="96"/>
      <c r="J78" s="96"/>
      <c r="K78" s="96"/>
      <c r="L78" s="96"/>
      <c r="M78" s="96"/>
      <c r="N78" s="21"/>
      <c r="O78" s="42">
        <f>O79</f>
        <v>1500000</v>
      </c>
      <c r="P78" s="42"/>
      <c r="Q78" s="42">
        <f>N78+O78</f>
        <v>1500000</v>
      </c>
      <c r="R78" s="207"/>
      <c r="S78" s="207"/>
      <c r="T78" s="207">
        <f>T79</f>
        <v>1491839.43</v>
      </c>
      <c r="U78" s="207"/>
      <c r="V78" s="42"/>
      <c r="W78" s="42">
        <f>R78+T78</f>
        <v>1491839.43</v>
      </c>
      <c r="X78" s="42"/>
      <c r="Y78" s="42">
        <f>T78-O78</f>
        <v>-8160.5700000000652</v>
      </c>
      <c r="Z78" s="42"/>
      <c r="AA78" s="42"/>
      <c r="AB78" s="42">
        <f>X78+Y78</f>
        <v>-8160.5700000000652</v>
      </c>
      <c r="AC78" s="8"/>
      <c r="AD78" s="31"/>
      <c r="AE78" s="31"/>
    </row>
    <row r="79" spans="1:32" ht="33.75" customHeight="1" x14ac:dyDescent="0.25">
      <c r="A79" s="71" t="s">
        <v>159</v>
      </c>
      <c r="B79" s="122" t="s">
        <v>132</v>
      </c>
      <c r="C79" s="122"/>
      <c r="D79" s="122"/>
      <c r="E79" s="122"/>
      <c r="F79" s="122"/>
      <c r="G79" s="122"/>
      <c r="H79" s="122"/>
      <c r="I79" s="122"/>
      <c r="J79" s="122"/>
      <c r="K79" s="122"/>
      <c r="L79" s="122"/>
      <c r="M79" s="122"/>
      <c r="N79" s="13"/>
      <c r="O79" s="43">
        <v>1500000</v>
      </c>
      <c r="P79" s="43"/>
      <c r="Q79" s="43">
        <f>N79+O79</f>
        <v>1500000</v>
      </c>
      <c r="R79" s="137"/>
      <c r="S79" s="137"/>
      <c r="T79" s="137">
        <v>1491839.43</v>
      </c>
      <c r="U79" s="137"/>
      <c r="V79" s="43"/>
      <c r="W79" s="43">
        <f>R79+T79</f>
        <v>1491839.43</v>
      </c>
      <c r="X79" s="43"/>
      <c r="Y79" s="43">
        <f>T79-O79</f>
        <v>-8160.5700000000652</v>
      </c>
      <c r="Z79" s="43"/>
      <c r="AA79" s="43"/>
      <c r="AB79" s="43">
        <f>X79+Y79</f>
        <v>-8160.5700000000652</v>
      </c>
      <c r="AC79" s="8"/>
      <c r="AD79" s="31"/>
      <c r="AE79" s="31"/>
    </row>
    <row r="80" spans="1:32" ht="18.75" customHeight="1" x14ac:dyDescent="0.25">
      <c r="A80" s="71"/>
      <c r="B80" s="279" t="s">
        <v>104</v>
      </c>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1"/>
      <c r="AC80" s="8"/>
      <c r="AD80" s="31"/>
      <c r="AE80" s="31"/>
    </row>
    <row r="81" spans="1:31" ht="34.5" customHeight="1" x14ac:dyDescent="0.25">
      <c r="A81" s="72" t="s">
        <v>160</v>
      </c>
      <c r="B81" s="148" t="s">
        <v>133</v>
      </c>
      <c r="C81" s="149"/>
      <c r="D81" s="149"/>
      <c r="E81" s="150"/>
      <c r="F81" s="96"/>
      <c r="G81" s="96"/>
      <c r="H81" s="96"/>
      <c r="I81" s="96"/>
      <c r="J81" s="96"/>
      <c r="K81" s="96"/>
      <c r="L81" s="96"/>
      <c r="M81" s="96"/>
      <c r="N81" s="21"/>
      <c r="O81" s="42">
        <f>O82</f>
        <v>200000</v>
      </c>
      <c r="P81" s="42"/>
      <c r="Q81" s="42">
        <f>N81+O81</f>
        <v>200000</v>
      </c>
      <c r="R81" s="208"/>
      <c r="S81" s="209"/>
      <c r="T81" s="208">
        <f>T82</f>
        <v>196355.94</v>
      </c>
      <c r="U81" s="209"/>
      <c r="V81" s="94"/>
      <c r="W81" s="42">
        <f>R81+T81</f>
        <v>196355.94</v>
      </c>
      <c r="X81" s="42"/>
      <c r="Y81" s="42">
        <f>T81-O81</f>
        <v>-3644.0599999999977</v>
      </c>
      <c r="Z81" s="42"/>
      <c r="AA81" s="42"/>
      <c r="AB81" s="42">
        <f>X81+Y81</f>
        <v>-3644.0599999999977</v>
      </c>
      <c r="AC81" s="8"/>
    </row>
    <row r="82" spans="1:31" s="22" customFormat="1" ht="22.5" customHeight="1" x14ac:dyDescent="0.2">
      <c r="A82" s="71" t="s">
        <v>161</v>
      </c>
      <c r="B82" s="259" t="s">
        <v>134</v>
      </c>
      <c r="C82" s="260"/>
      <c r="D82" s="260"/>
      <c r="E82" s="261"/>
      <c r="F82" s="105"/>
      <c r="G82" s="105"/>
      <c r="H82" s="105"/>
      <c r="I82" s="105"/>
      <c r="J82" s="105"/>
      <c r="K82" s="105"/>
      <c r="L82" s="105"/>
      <c r="M82" s="105"/>
      <c r="N82" s="13"/>
      <c r="O82" s="43">
        <v>200000</v>
      </c>
      <c r="P82" s="43"/>
      <c r="Q82" s="43">
        <f>N82+O82</f>
        <v>200000</v>
      </c>
      <c r="R82" s="137"/>
      <c r="S82" s="137"/>
      <c r="T82" s="137">
        <v>196355.94</v>
      </c>
      <c r="U82" s="137"/>
      <c r="V82" s="43"/>
      <c r="W82" s="43">
        <f>R82+T82</f>
        <v>196355.94</v>
      </c>
      <c r="X82" s="43"/>
      <c r="Y82" s="43">
        <f>T82-O82</f>
        <v>-3644.0599999999977</v>
      </c>
      <c r="Z82" s="43"/>
      <c r="AA82" s="43"/>
      <c r="AB82" s="43">
        <f>X82+Y82</f>
        <v>-3644.0599999999977</v>
      </c>
      <c r="AC82" s="23"/>
    </row>
    <row r="83" spans="1:31" s="22" customFormat="1" ht="21" customHeight="1" x14ac:dyDescent="0.2">
      <c r="A83" s="71"/>
      <c r="B83" s="279" t="s">
        <v>104</v>
      </c>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1"/>
      <c r="AC83" s="23"/>
    </row>
    <row r="84" spans="1:31" s="22" customFormat="1" ht="65.25" customHeight="1" x14ac:dyDescent="0.2">
      <c r="A84" s="72" t="s">
        <v>162</v>
      </c>
      <c r="B84" s="285" t="s">
        <v>36</v>
      </c>
      <c r="C84" s="286"/>
      <c r="D84" s="286"/>
      <c r="E84" s="287"/>
      <c r="F84" s="109"/>
      <c r="G84" s="109"/>
      <c r="H84" s="109"/>
      <c r="I84" s="109"/>
      <c r="J84" s="109"/>
      <c r="K84" s="109"/>
      <c r="L84" s="109"/>
      <c r="M84" s="109"/>
      <c r="N84" s="21"/>
      <c r="O84" s="42">
        <f>SUM(O85:O86)</f>
        <v>2538418</v>
      </c>
      <c r="P84" s="42"/>
      <c r="Q84" s="42">
        <f>O84</f>
        <v>2538418</v>
      </c>
      <c r="R84" s="207"/>
      <c r="S84" s="207"/>
      <c r="T84" s="207">
        <f>SUM(T85:U86)</f>
        <v>2535830.46</v>
      </c>
      <c r="U84" s="207"/>
      <c r="V84" s="42"/>
      <c r="W84" s="42">
        <f>R84+T84</f>
        <v>2535830.46</v>
      </c>
      <c r="X84" s="42"/>
      <c r="Y84" s="42">
        <f>T84-O84</f>
        <v>-2587.5400000000373</v>
      </c>
      <c r="Z84" s="42"/>
      <c r="AA84" s="42"/>
      <c r="AB84" s="42">
        <f>X84+Y84</f>
        <v>-2587.5400000000373</v>
      </c>
      <c r="AC84" s="23"/>
    </row>
    <row r="85" spans="1:31" s="22" customFormat="1" ht="53.25" customHeight="1" x14ac:dyDescent="0.2">
      <c r="A85" s="71" t="s">
        <v>93</v>
      </c>
      <c r="B85" s="126" t="s">
        <v>137</v>
      </c>
      <c r="C85" s="126"/>
      <c r="D85" s="126"/>
      <c r="E85" s="126"/>
      <c r="F85" s="126"/>
      <c r="G85" s="126"/>
      <c r="H85" s="126"/>
      <c r="I85" s="126"/>
      <c r="J85" s="126"/>
      <c r="K85" s="126"/>
      <c r="L85" s="126"/>
      <c r="M85" s="126"/>
      <c r="N85" s="13"/>
      <c r="O85" s="43">
        <v>1338418</v>
      </c>
      <c r="P85" s="43"/>
      <c r="Q85" s="43">
        <f>N85+O85</f>
        <v>1338418</v>
      </c>
      <c r="R85" s="137"/>
      <c r="S85" s="137"/>
      <c r="T85" s="255">
        <v>1336761</v>
      </c>
      <c r="U85" s="256"/>
      <c r="V85" s="100"/>
      <c r="W85" s="43">
        <f>T85</f>
        <v>1336761</v>
      </c>
      <c r="X85" s="43"/>
      <c r="Y85" s="43">
        <f>T85-O85</f>
        <v>-1657</v>
      </c>
      <c r="Z85" s="43"/>
      <c r="AA85" s="43"/>
      <c r="AB85" s="43">
        <f>X85+Y85</f>
        <v>-1657</v>
      </c>
      <c r="AC85" s="23"/>
    </row>
    <row r="86" spans="1:31" ht="47.25" customHeight="1" x14ac:dyDescent="0.25">
      <c r="A86" s="71" t="s">
        <v>163</v>
      </c>
      <c r="B86" s="126" t="s">
        <v>138</v>
      </c>
      <c r="C86" s="126"/>
      <c r="D86" s="126"/>
      <c r="E86" s="126"/>
      <c r="F86" s="126"/>
      <c r="G86" s="126"/>
      <c r="H86" s="126"/>
      <c r="I86" s="126"/>
      <c r="J86" s="126"/>
      <c r="K86" s="126"/>
      <c r="L86" s="126"/>
      <c r="M86" s="126"/>
      <c r="N86" s="13"/>
      <c r="O86" s="116">
        <v>1200000</v>
      </c>
      <c r="P86" s="116"/>
      <c r="Q86" s="116">
        <f>N86+O86</f>
        <v>1200000</v>
      </c>
      <c r="R86" s="137"/>
      <c r="S86" s="137"/>
      <c r="T86" s="255">
        <v>1199069.46</v>
      </c>
      <c r="U86" s="256"/>
      <c r="V86" s="100"/>
      <c r="W86" s="43">
        <f>T86</f>
        <v>1199069.46</v>
      </c>
      <c r="X86" s="69"/>
      <c r="Y86" s="43">
        <f>T86-O86</f>
        <v>-930.54000000003725</v>
      </c>
      <c r="Z86" s="43"/>
      <c r="AA86" s="43"/>
      <c r="AB86" s="43">
        <f>X86+Y86</f>
        <v>-930.54000000003725</v>
      </c>
      <c r="AC86" s="8"/>
    </row>
    <row r="87" spans="1:31" ht="21" customHeight="1" x14ac:dyDescent="0.25">
      <c r="A87" s="71"/>
      <c r="B87" s="279" t="s">
        <v>164</v>
      </c>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1"/>
      <c r="AC87" s="8"/>
    </row>
    <row r="88" spans="1:31" s="22" customFormat="1" ht="24" customHeight="1" x14ac:dyDescent="0.2">
      <c r="A88" s="70"/>
      <c r="B88" s="210" t="s">
        <v>14</v>
      </c>
      <c r="C88" s="211"/>
      <c r="D88" s="211"/>
      <c r="E88" s="212"/>
      <c r="F88" s="95"/>
      <c r="G88" s="95"/>
      <c r="H88" s="95"/>
      <c r="I88" s="95"/>
      <c r="J88" s="95"/>
      <c r="K88" s="95"/>
      <c r="L88" s="95"/>
      <c r="M88" s="95"/>
      <c r="N88" s="21">
        <f>SUM(N44:N87)</f>
        <v>0</v>
      </c>
      <c r="O88" s="21">
        <f>O44+O59+O78+O81+O84</f>
        <v>15141515</v>
      </c>
      <c r="P88" s="21"/>
      <c r="Q88" s="21">
        <f>N88+O88</f>
        <v>15141515</v>
      </c>
      <c r="R88" s="247">
        <f>SUM(R44:S87)</f>
        <v>0</v>
      </c>
      <c r="S88" s="247"/>
      <c r="T88" s="247">
        <f>T44+T59+T78+T81+T84</f>
        <v>14548348.709999997</v>
      </c>
      <c r="U88" s="247" t="e">
        <f>U44+U59+#REF!+#REF!+U78+#REF!+#REF!+U81+U84+#REF!</f>
        <v>#REF!</v>
      </c>
      <c r="V88" s="21"/>
      <c r="W88" s="21">
        <f>T88</f>
        <v>14548348.709999997</v>
      </c>
      <c r="X88" s="21"/>
      <c r="Y88" s="21">
        <f>Y44+Y59+Y78+Y81+Y84</f>
        <v>-593166.29000000027</v>
      </c>
      <c r="Z88" s="21"/>
      <c r="AA88" s="21"/>
      <c r="AB88" s="21">
        <f>X88+Y88</f>
        <v>-593166.29000000027</v>
      </c>
    </row>
    <row r="89" spans="1:31" ht="14.25" hidden="1" customHeight="1" x14ac:dyDescent="0.25">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31" ht="28.5" customHeight="1" x14ac:dyDescent="0.25">
      <c r="A90" s="69" t="s">
        <v>95</v>
      </c>
      <c r="B90" s="3" t="s">
        <v>97</v>
      </c>
    </row>
    <row r="91" spans="1:31" ht="18.75" customHeight="1" x14ac:dyDescent="0.25">
      <c r="A91" s="69"/>
      <c r="B91" s="3"/>
      <c r="AD91" s="4" t="s">
        <v>96</v>
      </c>
    </row>
    <row r="92" spans="1:31" ht="30.75" customHeight="1" x14ac:dyDescent="0.25">
      <c r="A92" s="206" t="s">
        <v>15</v>
      </c>
      <c r="B92" s="206" t="s">
        <v>18</v>
      </c>
      <c r="C92" s="206"/>
      <c r="D92" s="206"/>
      <c r="E92" s="206"/>
      <c r="F92" s="206"/>
      <c r="G92" s="206"/>
      <c r="H92" s="206"/>
      <c r="I92" s="206"/>
      <c r="J92" s="206"/>
      <c r="K92" s="206"/>
      <c r="L92" s="206"/>
      <c r="M92" s="206"/>
      <c r="N92" s="206"/>
      <c r="O92" s="206"/>
      <c r="P92" s="206"/>
      <c r="Q92" s="206"/>
      <c r="R92" s="206" t="s">
        <v>10</v>
      </c>
      <c r="S92" s="206"/>
      <c r="T92" s="206"/>
      <c r="U92" s="206"/>
      <c r="V92" s="206"/>
      <c r="W92" s="206"/>
      <c r="X92" s="170" t="s">
        <v>67</v>
      </c>
      <c r="Y92" s="170"/>
      <c r="Z92" s="170"/>
      <c r="AA92" s="170"/>
      <c r="AB92" s="170"/>
      <c r="AC92" s="206" t="s">
        <v>11</v>
      </c>
      <c r="AD92" s="206"/>
      <c r="AE92" s="206"/>
    </row>
    <row r="93" spans="1:31" ht="33" customHeight="1" x14ac:dyDescent="0.25">
      <c r="A93" s="206"/>
      <c r="B93" s="206"/>
      <c r="C93" s="206"/>
      <c r="D93" s="206"/>
      <c r="E93" s="206"/>
      <c r="F93" s="206"/>
      <c r="G93" s="206"/>
      <c r="H93" s="206"/>
      <c r="I93" s="206"/>
      <c r="J93" s="206"/>
      <c r="K93" s="206"/>
      <c r="L93" s="206"/>
      <c r="M93" s="206"/>
      <c r="N93" s="206"/>
      <c r="O93" s="206"/>
      <c r="P93" s="206"/>
      <c r="Q93" s="206"/>
      <c r="R93" s="206" t="s">
        <v>7</v>
      </c>
      <c r="S93" s="206"/>
      <c r="T93" s="206" t="s">
        <v>8</v>
      </c>
      <c r="U93" s="206"/>
      <c r="V93" s="6"/>
      <c r="W93" s="6" t="s">
        <v>9</v>
      </c>
      <c r="X93" s="6" t="s">
        <v>7</v>
      </c>
      <c r="Y93" s="6" t="s">
        <v>8</v>
      </c>
      <c r="Z93" s="6"/>
      <c r="AA93" s="6"/>
      <c r="AB93" s="6" t="s">
        <v>9</v>
      </c>
      <c r="AC93" s="6" t="s">
        <v>7</v>
      </c>
      <c r="AD93" s="6" t="s">
        <v>8</v>
      </c>
      <c r="AE93" s="6" t="s">
        <v>9</v>
      </c>
    </row>
    <row r="94" spans="1:31" ht="18" customHeight="1" x14ac:dyDescent="0.25">
      <c r="A94" s="74">
        <v>1</v>
      </c>
      <c r="B94" s="206">
        <v>2</v>
      </c>
      <c r="C94" s="206"/>
      <c r="D94" s="206"/>
      <c r="E94" s="206"/>
      <c r="F94" s="206"/>
      <c r="G94" s="206"/>
      <c r="H94" s="206"/>
      <c r="I94" s="206"/>
      <c r="J94" s="206"/>
      <c r="K94" s="206"/>
      <c r="L94" s="206"/>
      <c r="M94" s="206"/>
      <c r="N94" s="206"/>
      <c r="O94" s="206"/>
      <c r="P94" s="206"/>
      <c r="Q94" s="206"/>
      <c r="R94" s="206">
        <v>3</v>
      </c>
      <c r="S94" s="206"/>
      <c r="T94" s="206">
        <v>4</v>
      </c>
      <c r="U94" s="206"/>
      <c r="V94" s="6"/>
      <c r="W94" s="6">
        <v>5</v>
      </c>
      <c r="X94" s="12">
        <v>6</v>
      </c>
      <c r="Y94" s="12">
        <v>7</v>
      </c>
      <c r="Z94" s="12"/>
      <c r="AA94" s="12"/>
      <c r="AB94" s="12">
        <v>8</v>
      </c>
      <c r="AC94" s="6">
        <v>9</v>
      </c>
      <c r="AD94" s="6">
        <v>10</v>
      </c>
      <c r="AE94" s="6">
        <v>11</v>
      </c>
    </row>
    <row r="95" spans="1:31" ht="37.5" customHeight="1" x14ac:dyDescent="0.25">
      <c r="A95" s="75">
        <v>1</v>
      </c>
      <c r="B95" s="142" t="s">
        <v>98</v>
      </c>
      <c r="C95" s="142"/>
      <c r="D95" s="142"/>
      <c r="E95" s="142"/>
      <c r="F95" s="142"/>
      <c r="G95" s="142"/>
      <c r="H95" s="142"/>
      <c r="I95" s="142"/>
      <c r="J95" s="142"/>
      <c r="K95" s="142"/>
      <c r="L95" s="142"/>
      <c r="M95" s="142"/>
      <c r="N95" s="142"/>
      <c r="O95" s="142"/>
      <c r="P95" s="142"/>
      <c r="Q95" s="142"/>
      <c r="R95" s="173"/>
      <c r="S95" s="173"/>
      <c r="T95" s="224">
        <f>O88</f>
        <v>15141515</v>
      </c>
      <c r="U95" s="225"/>
      <c r="V95" s="12"/>
      <c r="W95" s="24">
        <f>T95</f>
        <v>15141515</v>
      </c>
      <c r="X95" s="17"/>
      <c r="Y95" s="24">
        <f>T88</f>
        <v>14548348.709999997</v>
      </c>
      <c r="Z95" s="24"/>
      <c r="AA95" s="24"/>
      <c r="AB95" s="24">
        <f>Y95</f>
        <v>14548348.709999997</v>
      </c>
      <c r="AC95" s="17"/>
      <c r="AD95" s="24">
        <f>Y95-T95</f>
        <v>-593166.29000000283</v>
      </c>
      <c r="AE95" s="24">
        <f>AD95</f>
        <v>-593166.29000000283</v>
      </c>
    </row>
    <row r="96" spans="1:31" ht="15.75" x14ac:dyDescent="0.25">
      <c r="A96" s="69"/>
      <c r="B96" s="73"/>
      <c r="C96" s="73"/>
      <c r="D96" s="73"/>
      <c r="E96" s="73"/>
      <c r="F96" s="73"/>
      <c r="G96" s="73"/>
      <c r="H96" s="73"/>
      <c r="I96" s="73"/>
      <c r="J96" s="73"/>
      <c r="K96" s="73"/>
      <c r="L96" s="73"/>
      <c r="M96" s="73"/>
      <c r="N96" s="73"/>
      <c r="O96" s="73"/>
      <c r="P96" s="73"/>
      <c r="Q96" s="73"/>
      <c r="R96" s="73"/>
      <c r="S96" s="73"/>
    </row>
    <row r="97" spans="1:31" ht="19.5" customHeight="1" x14ac:dyDescent="0.25">
      <c r="A97" s="69" t="s">
        <v>94</v>
      </c>
      <c r="B97" s="3" t="s">
        <v>17</v>
      </c>
    </row>
    <row r="98" spans="1:31" ht="15.75" x14ac:dyDescent="0.25">
      <c r="B98" s="3"/>
    </row>
    <row r="99" spans="1:31" ht="51" customHeight="1" x14ac:dyDescent="0.25">
      <c r="A99" s="206" t="s">
        <v>15</v>
      </c>
      <c r="B99" s="177" t="s">
        <v>21</v>
      </c>
      <c r="C99" s="178"/>
      <c r="D99" s="178"/>
      <c r="E99" s="179"/>
      <c r="F99" s="90"/>
      <c r="G99" s="90"/>
      <c r="H99" s="90"/>
      <c r="I99" s="90"/>
      <c r="J99" s="90"/>
      <c r="K99" s="90"/>
      <c r="L99" s="90"/>
      <c r="M99" s="90"/>
      <c r="N99" s="206" t="s">
        <v>19</v>
      </c>
      <c r="O99" s="177" t="s">
        <v>20</v>
      </c>
      <c r="P99" s="178"/>
      <c r="Q99" s="179"/>
      <c r="R99" s="167" t="s">
        <v>10</v>
      </c>
      <c r="S99" s="168"/>
      <c r="T99" s="168"/>
      <c r="U99" s="168"/>
      <c r="V99" s="168"/>
      <c r="W99" s="169"/>
      <c r="X99" s="167" t="s">
        <v>23</v>
      </c>
      <c r="Y99" s="168"/>
      <c r="Z99" s="168"/>
      <c r="AA99" s="168"/>
      <c r="AB99" s="169"/>
      <c r="AC99" s="206" t="s">
        <v>11</v>
      </c>
      <c r="AD99" s="206"/>
      <c r="AE99" s="206"/>
    </row>
    <row r="100" spans="1:31" ht="36" customHeight="1" x14ac:dyDescent="0.25">
      <c r="A100" s="206"/>
      <c r="B100" s="180"/>
      <c r="C100" s="181"/>
      <c r="D100" s="181"/>
      <c r="E100" s="182"/>
      <c r="F100" s="91"/>
      <c r="G100" s="91"/>
      <c r="H100" s="91"/>
      <c r="I100" s="91"/>
      <c r="J100" s="91"/>
      <c r="K100" s="91"/>
      <c r="L100" s="91"/>
      <c r="M100" s="91"/>
      <c r="N100" s="206"/>
      <c r="O100" s="180"/>
      <c r="P100" s="181"/>
      <c r="Q100" s="182"/>
      <c r="R100" s="206" t="s">
        <v>7</v>
      </c>
      <c r="S100" s="206"/>
      <c r="T100" s="206" t="s">
        <v>8</v>
      </c>
      <c r="U100" s="206"/>
      <c r="V100" s="6"/>
      <c r="W100" s="6" t="s">
        <v>9</v>
      </c>
      <c r="X100" s="6" t="s">
        <v>7</v>
      </c>
      <c r="Y100" s="6" t="s">
        <v>8</v>
      </c>
      <c r="Z100" s="6"/>
      <c r="AA100" s="6"/>
      <c r="AB100" s="6" t="s">
        <v>9</v>
      </c>
      <c r="AC100" s="6" t="s">
        <v>7</v>
      </c>
      <c r="AD100" s="6" t="s">
        <v>8</v>
      </c>
      <c r="AE100" s="6" t="s">
        <v>9</v>
      </c>
    </row>
    <row r="101" spans="1:31" ht="33.75" customHeight="1" x14ac:dyDescent="0.25">
      <c r="A101" s="30"/>
      <c r="B101" s="263" t="s">
        <v>25</v>
      </c>
      <c r="C101" s="263"/>
      <c r="D101" s="263"/>
      <c r="E101" s="263"/>
      <c r="F101" s="18"/>
      <c r="G101" s="18"/>
      <c r="H101" s="18"/>
      <c r="I101" s="18"/>
      <c r="J101" s="18"/>
      <c r="K101" s="18"/>
      <c r="L101" s="18"/>
      <c r="M101" s="18"/>
      <c r="N101" s="18"/>
      <c r="O101" s="262"/>
      <c r="P101" s="262"/>
      <c r="Q101" s="262"/>
      <c r="R101" s="189"/>
      <c r="S101" s="190"/>
      <c r="T101" s="245"/>
      <c r="U101" s="246"/>
      <c r="V101" s="98"/>
      <c r="W101" s="25"/>
      <c r="X101" s="17"/>
      <c r="Y101" s="24"/>
      <c r="Z101" s="24"/>
      <c r="AA101" s="24"/>
      <c r="AB101" s="24"/>
      <c r="AC101" s="17"/>
      <c r="AD101" s="24"/>
      <c r="AE101" s="24"/>
    </row>
    <row r="102" spans="1:31" ht="21.75" customHeight="1" x14ac:dyDescent="0.25">
      <c r="A102" s="30">
        <v>1</v>
      </c>
      <c r="B102" s="264" t="s">
        <v>26</v>
      </c>
      <c r="C102" s="265"/>
      <c r="D102" s="265"/>
      <c r="E102" s="265"/>
      <c r="F102" s="265"/>
      <c r="G102" s="265"/>
      <c r="H102" s="265"/>
      <c r="I102" s="265"/>
      <c r="J102" s="265"/>
      <c r="K102" s="265"/>
      <c r="L102" s="265"/>
      <c r="M102" s="265"/>
      <c r="N102" s="265"/>
      <c r="O102" s="265"/>
      <c r="P102" s="265"/>
      <c r="Q102" s="265"/>
      <c r="R102" s="265"/>
      <c r="S102" s="265"/>
      <c r="T102" s="265"/>
      <c r="U102" s="265"/>
      <c r="V102" s="265"/>
      <c r="W102" s="266"/>
      <c r="X102" s="17"/>
      <c r="Y102" s="17"/>
      <c r="Z102" s="17"/>
      <c r="AA102" s="17"/>
      <c r="AB102" s="17"/>
      <c r="AC102" s="17"/>
      <c r="AD102" s="24"/>
      <c r="AE102" s="24"/>
    </row>
    <row r="103" spans="1:31" ht="18.75" customHeight="1" x14ac:dyDescent="0.25">
      <c r="A103" s="30"/>
      <c r="B103" s="230" t="s">
        <v>41</v>
      </c>
      <c r="C103" s="230"/>
      <c r="D103" s="230"/>
      <c r="E103" s="230"/>
      <c r="F103" s="102"/>
      <c r="G103" s="102"/>
      <c r="H103" s="102"/>
      <c r="I103" s="102"/>
      <c r="J103" s="102"/>
      <c r="K103" s="102"/>
      <c r="L103" s="102"/>
      <c r="M103" s="102"/>
      <c r="N103" s="16"/>
      <c r="O103" s="173"/>
      <c r="P103" s="173"/>
      <c r="Q103" s="173"/>
      <c r="R103" s="189"/>
      <c r="S103" s="190"/>
      <c r="T103" s="245"/>
      <c r="U103" s="246"/>
      <c r="V103" s="98"/>
      <c r="W103" s="25"/>
      <c r="X103" s="17"/>
      <c r="Y103" s="17"/>
      <c r="Z103" s="17"/>
      <c r="AA103" s="17"/>
      <c r="AB103" s="17"/>
      <c r="AC103" s="17"/>
      <c r="AD103" s="24"/>
      <c r="AE103" s="24"/>
    </row>
    <row r="104" spans="1:31" ht="213.75" customHeight="1" x14ac:dyDescent="0.25">
      <c r="A104" s="30"/>
      <c r="B104" s="194" t="s">
        <v>144</v>
      </c>
      <c r="C104" s="195"/>
      <c r="D104" s="195"/>
      <c r="E104" s="195"/>
      <c r="F104" s="195"/>
      <c r="G104" s="195"/>
      <c r="H104" s="195"/>
      <c r="I104" s="195"/>
      <c r="J104" s="196"/>
      <c r="K104" s="84"/>
      <c r="L104" s="84"/>
      <c r="M104" s="84"/>
      <c r="N104" s="29" t="s">
        <v>39</v>
      </c>
      <c r="O104" s="173" t="s">
        <v>29</v>
      </c>
      <c r="P104" s="173"/>
      <c r="Q104" s="173"/>
      <c r="R104" s="189"/>
      <c r="S104" s="190"/>
      <c r="T104" s="199">
        <f>O44</f>
        <v>4537200</v>
      </c>
      <c r="U104" s="200"/>
      <c r="V104" s="93"/>
      <c r="W104" s="27">
        <f>T104</f>
        <v>4537200</v>
      </c>
      <c r="X104" s="27"/>
      <c r="Y104" s="27">
        <f>T44</f>
        <v>4237079.29</v>
      </c>
      <c r="Z104" s="27"/>
      <c r="AA104" s="27"/>
      <c r="AB104" s="27">
        <f>Y104</f>
        <v>4237079.29</v>
      </c>
      <c r="AC104" s="27"/>
      <c r="AD104" s="27">
        <f>Y104-T104</f>
        <v>-300120.70999999996</v>
      </c>
      <c r="AE104" s="27">
        <f>AD104</f>
        <v>-300120.70999999996</v>
      </c>
    </row>
    <row r="105" spans="1:31" ht="51" customHeight="1" x14ac:dyDescent="0.25">
      <c r="A105" s="30"/>
      <c r="B105" s="151" t="s">
        <v>171</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3"/>
    </row>
    <row r="106" spans="1:31" ht="20.25" customHeight="1" x14ac:dyDescent="0.25">
      <c r="A106" s="30"/>
      <c r="B106" s="187" t="s">
        <v>37</v>
      </c>
      <c r="C106" s="188"/>
      <c r="D106" s="188"/>
      <c r="E106" s="188"/>
      <c r="F106" s="99"/>
      <c r="G106" s="99"/>
      <c r="H106" s="99"/>
      <c r="I106" s="99"/>
      <c r="J106" s="99"/>
      <c r="K106" s="99"/>
      <c r="L106" s="99"/>
      <c r="M106" s="99"/>
      <c r="N106" s="29"/>
      <c r="O106" s="232"/>
      <c r="P106" s="233"/>
      <c r="Q106" s="234"/>
      <c r="R106" s="189"/>
      <c r="S106" s="190"/>
      <c r="T106" s="197"/>
      <c r="U106" s="198"/>
      <c r="V106" s="92"/>
      <c r="W106" s="33"/>
      <c r="X106" s="30"/>
      <c r="Y106" s="27"/>
      <c r="Z106" s="27"/>
      <c r="AA106" s="27"/>
      <c r="AB106" s="27"/>
      <c r="AC106" s="30"/>
      <c r="AD106" s="27"/>
      <c r="AE106" s="27"/>
    </row>
    <row r="107" spans="1:31" ht="38.25" customHeight="1" x14ac:dyDescent="0.25">
      <c r="A107" s="30"/>
      <c r="B107" s="127" t="s">
        <v>139</v>
      </c>
      <c r="C107" s="128"/>
      <c r="D107" s="128"/>
      <c r="E107" s="128"/>
      <c r="F107" s="128"/>
      <c r="G107" s="128"/>
      <c r="H107" s="128"/>
      <c r="I107" s="128"/>
      <c r="J107" s="129"/>
      <c r="K107" s="106"/>
      <c r="L107" s="106"/>
      <c r="M107" s="106"/>
      <c r="N107" s="29" t="s">
        <v>40</v>
      </c>
      <c r="O107" s="270" t="s">
        <v>145</v>
      </c>
      <c r="P107" s="271"/>
      <c r="Q107" s="272"/>
      <c r="R107" s="189"/>
      <c r="S107" s="190"/>
      <c r="T107" s="235">
        <v>14</v>
      </c>
      <c r="U107" s="236"/>
      <c r="V107" s="104"/>
      <c r="W107" s="38">
        <f>T107</f>
        <v>14</v>
      </c>
      <c r="X107" s="38"/>
      <c r="Y107" s="37">
        <v>14</v>
      </c>
      <c r="Z107" s="37"/>
      <c r="AA107" s="37"/>
      <c r="AB107" s="38">
        <f>Y107</f>
        <v>14</v>
      </c>
      <c r="AC107" s="30"/>
      <c r="AD107" s="27">
        <f>Y107-T107</f>
        <v>0</v>
      </c>
      <c r="AE107" s="27">
        <f>AD107</f>
        <v>0</v>
      </c>
    </row>
    <row r="108" spans="1:31" ht="35.25" customHeight="1" x14ac:dyDescent="0.25">
      <c r="A108" s="30"/>
      <c r="B108" s="127" t="s">
        <v>140</v>
      </c>
      <c r="C108" s="128"/>
      <c r="D108" s="128"/>
      <c r="E108" s="128"/>
      <c r="F108" s="128"/>
      <c r="G108" s="128"/>
      <c r="H108" s="128"/>
      <c r="I108" s="128"/>
      <c r="J108" s="129"/>
      <c r="K108" s="106"/>
      <c r="L108" s="106"/>
      <c r="M108" s="106"/>
      <c r="N108" s="29" t="s">
        <v>40</v>
      </c>
      <c r="O108" s="173" t="s">
        <v>33</v>
      </c>
      <c r="P108" s="173"/>
      <c r="Q108" s="173"/>
      <c r="R108" s="189"/>
      <c r="S108" s="190"/>
      <c r="T108" s="174">
        <v>1</v>
      </c>
      <c r="U108" s="175"/>
      <c r="V108" s="108"/>
      <c r="W108" s="35">
        <f t="shared" ref="W108:W120" si="7">T108</f>
        <v>1</v>
      </c>
      <c r="X108" s="30"/>
      <c r="Y108" s="107">
        <v>1</v>
      </c>
      <c r="Z108" s="107"/>
      <c r="AA108" s="107"/>
      <c r="AB108" s="38">
        <f t="shared" ref="AB108:AB117" si="8">Y108</f>
        <v>1</v>
      </c>
      <c r="AC108" s="30"/>
      <c r="AD108" s="27">
        <f t="shared" ref="AD108:AD120" si="9">Y108-T108</f>
        <v>0</v>
      </c>
      <c r="AE108" s="27">
        <f t="shared" ref="AE108:AE120" si="10">AD108</f>
        <v>0</v>
      </c>
    </row>
    <row r="109" spans="1:31" ht="35.25" customHeight="1" x14ac:dyDescent="0.25">
      <c r="A109" s="30"/>
      <c r="B109" s="127" t="s">
        <v>141</v>
      </c>
      <c r="C109" s="128"/>
      <c r="D109" s="128"/>
      <c r="E109" s="128"/>
      <c r="F109" s="128"/>
      <c r="G109" s="128"/>
      <c r="H109" s="128"/>
      <c r="I109" s="128"/>
      <c r="J109" s="129"/>
      <c r="K109" s="106"/>
      <c r="L109" s="106"/>
      <c r="M109" s="106"/>
      <c r="N109" s="29" t="s">
        <v>40</v>
      </c>
      <c r="O109" s="173" t="s">
        <v>33</v>
      </c>
      <c r="P109" s="173"/>
      <c r="Q109" s="173"/>
      <c r="R109" s="189"/>
      <c r="S109" s="190"/>
      <c r="T109" s="174">
        <v>6</v>
      </c>
      <c r="U109" s="175"/>
      <c r="V109" s="108"/>
      <c r="W109" s="35">
        <f t="shared" si="7"/>
        <v>6</v>
      </c>
      <c r="X109" s="113"/>
      <c r="Y109" s="107">
        <v>6</v>
      </c>
      <c r="Z109" s="107"/>
      <c r="AA109" s="107"/>
      <c r="AB109" s="38">
        <f t="shared" si="8"/>
        <v>6</v>
      </c>
      <c r="AC109" s="113"/>
      <c r="AD109" s="27">
        <f t="shared" si="9"/>
        <v>0</v>
      </c>
      <c r="AE109" s="27">
        <f t="shared" si="10"/>
        <v>0</v>
      </c>
    </row>
    <row r="110" spans="1:31" ht="35.25" customHeight="1" x14ac:dyDescent="0.25">
      <c r="A110" s="30"/>
      <c r="B110" s="127" t="s">
        <v>142</v>
      </c>
      <c r="C110" s="128"/>
      <c r="D110" s="128"/>
      <c r="E110" s="128"/>
      <c r="F110" s="128"/>
      <c r="G110" s="128"/>
      <c r="H110" s="128"/>
      <c r="I110" s="128"/>
      <c r="J110" s="129"/>
      <c r="K110" s="106"/>
      <c r="L110" s="106"/>
      <c r="M110" s="106"/>
      <c r="N110" s="29" t="s">
        <v>40</v>
      </c>
      <c r="O110" s="173" t="s">
        <v>33</v>
      </c>
      <c r="P110" s="173"/>
      <c r="Q110" s="173"/>
      <c r="R110" s="189"/>
      <c r="S110" s="190"/>
      <c r="T110" s="174">
        <v>2</v>
      </c>
      <c r="U110" s="175"/>
      <c r="V110" s="108"/>
      <c r="W110" s="35">
        <f t="shared" si="7"/>
        <v>2</v>
      </c>
      <c r="X110" s="113"/>
      <c r="Y110" s="107">
        <v>2</v>
      </c>
      <c r="Z110" s="107"/>
      <c r="AA110" s="107"/>
      <c r="AB110" s="38">
        <f t="shared" si="8"/>
        <v>2</v>
      </c>
      <c r="AC110" s="113"/>
      <c r="AD110" s="27">
        <f t="shared" si="9"/>
        <v>0</v>
      </c>
      <c r="AE110" s="27">
        <f t="shared" si="10"/>
        <v>0</v>
      </c>
    </row>
    <row r="111" spans="1:31" ht="35.25" customHeight="1" x14ac:dyDescent="0.25">
      <c r="A111" s="30"/>
      <c r="B111" s="127" t="s">
        <v>143</v>
      </c>
      <c r="C111" s="128"/>
      <c r="D111" s="128"/>
      <c r="E111" s="128"/>
      <c r="F111" s="128"/>
      <c r="G111" s="128"/>
      <c r="H111" s="128"/>
      <c r="I111" s="128"/>
      <c r="J111" s="129"/>
      <c r="K111" s="106"/>
      <c r="L111" s="106"/>
      <c r="M111" s="106"/>
      <c r="N111" s="29" t="s">
        <v>40</v>
      </c>
      <c r="O111" s="173" t="s">
        <v>33</v>
      </c>
      <c r="P111" s="173"/>
      <c r="Q111" s="173"/>
      <c r="R111" s="189"/>
      <c r="S111" s="190"/>
      <c r="T111" s="174">
        <v>2</v>
      </c>
      <c r="U111" s="175"/>
      <c r="V111" s="108"/>
      <c r="W111" s="35">
        <f t="shared" si="7"/>
        <v>2</v>
      </c>
      <c r="X111" s="113"/>
      <c r="Y111" s="107">
        <v>2</v>
      </c>
      <c r="Z111" s="107"/>
      <c r="AA111" s="107"/>
      <c r="AB111" s="38">
        <f t="shared" si="8"/>
        <v>2</v>
      </c>
      <c r="AC111" s="113"/>
      <c r="AD111" s="27">
        <f t="shared" si="9"/>
        <v>0</v>
      </c>
      <c r="AE111" s="27">
        <f t="shared" si="10"/>
        <v>0</v>
      </c>
    </row>
    <row r="112" spans="1:31" ht="18.75" customHeight="1" x14ac:dyDescent="0.25">
      <c r="A112" s="30"/>
      <c r="B112" s="187" t="s">
        <v>38</v>
      </c>
      <c r="C112" s="188"/>
      <c r="D112" s="188"/>
      <c r="E112" s="188"/>
      <c r="F112" s="99"/>
      <c r="G112" s="99"/>
      <c r="H112" s="99"/>
      <c r="I112" s="99"/>
      <c r="J112" s="99"/>
      <c r="K112" s="99"/>
      <c r="L112" s="99"/>
      <c r="M112" s="99"/>
      <c r="N112" s="29"/>
      <c r="O112" s="267"/>
      <c r="P112" s="268"/>
      <c r="Q112" s="269"/>
      <c r="R112" s="189"/>
      <c r="S112" s="190"/>
      <c r="T112" s="197"/>
      <c r="U112" s="198"/>
      <c r="V112" s="92"/>
      <c r="W112" s="33"/>
      <c r="X112" s="30"/>
      <c r="Y112" s="32"/>
      <c r="Z112" s="32"/>
      <c r="AA112" s="32"/>
      <c r="AB112" s="27"/>
      <c r="AC112" s="30"/>
      <c r="AD112" s="27"/>
      <c r="AE112" s="27"/>
    </row>
    <row r="113" spans="1:33" ht="32.25" customHeight="1" x14ac:dyDescent="0.25">
      <c r="A113" s="30"/>
      <c r="B113" s="127" t="s">
        <v>146</v>
      </c>
      <c r="C113" s="128"/>
      <c r="D113" s="128"/>
      <c r="E113" s="128"/>
      <c r="F113" s="128"/>
      <c r="G113" s="128"/>
      <c r="H113" s="128"/>
      <c r="I113" s="128"/>
      <c r="J113" s="129"/>
      <c r="K113" s="106"/>
      <c r="L113" s="106"/>
      <c r="M113" s="106"/>
      <c r="N113" s="29" t="s">
        <v>39</v>
      </c>
      <c r="O113" s="173" t="s">
        <v>30</v>
      </c>
      <c r="P113" s="173"/>
      <c r="Q113" s="173"/>
      <c r="R113" s="189"/>
      <c r="S113" s="190"/>
      <c r="T113" s="184">
        <f>O49/T107</f>
        <v>13071.428571428571</v>
      </c>
      <c r="U113" s="185"/>
      <c r="V113" s="186"/>
      <c r="W113" s="33">
        <f t="shared" si="7"/>
        <v>13071.428571428571</v>
      </c>
      <c r="X113" s="30"/>
      <c r="Y113" s="184">
        <f>T49/Y107</f>
        <v>12920.004285714285</v>
      </c>
      <c r="Z113" s="185"/>
      <c r="AA113" s="186"/>
      <c r="AB113" s="27">
        <f t="shared" si="8"/>
        <v>12920.004285714285</v>
      </c>
      <c r="AC113" s="30"/>
      <c r="AD113" s="27">
        <f t="shared" si="9"/>
        <v>-151.42428571428536</v>
      </c>
      <c r="AE113" s="27">
        <f t="shared" si="10"/>
        <v>-151.42428571428536</v>
      </c>
    </row>
    <row r="114" spans="1:33" ht="33" customHeight="1" x14ac:dyDescent="0.25">
      <c r="A114" s="30"/>
      <c r="B114" s="127" t="s">
        <v>147</v>
      </c>
      <c r="C114" s="128"/>
      <c r="D114" s="128"/>
      <c r="E114" s="128"/>
      <c r="F114" s="128"/>
      <c r="G114" s="128"/>
      <c r="H114" s="128"/>
      <c r="I114" s="128"/>
      <c r="J114" s="129"/>
      <c r="K114" s="106"/>
      <c r="L114" s="106"/>
      <c r="M114" s="106"/>
      <c r="N114" s="29" t="s">
        <v>39</v>
      </c>
      <c r="O114" s="173" t="s">
        <v>30</v>
      </c>
      <c r="P114" s="173"/>
      <c r="Q114" s="173"/>
      <c r="R114" s="189"/>
      <c r="S114" s="190"/>
      <c r="T114" s="184">
        <f>O50/T108</f>
        <v>48500</v>
      </c>
      <c r="U114" s="185"/>
      <c r="V114" s="186"/>
      <c r="W114" s="33">
        <f t="shared" si="7"/>
        <v>48500</v>
      </c>
      <c r="X114" s="30"/>
      <c r="Y114" s="184">
        <f>T50/Y108</f>
        <v>48000</v>
      </c>
      <c r="Z114" s="185"/>
      <c r="AA114" s="186"/>
      <c r="AB114" s="27">
        <f t="shared" si="8"/>
        <v>48000</v>
      </c>
      <c r="AC114" s="30"/>
      <c r="AD114" s="27">
        <f t="shared" si="9"/>
        <v>-500</v>
      </c>
      <c r="AE114" s="27">
        <f t="shared" si="10"/>
        <v>-500</v>
      </c>
    </row>
    <row r="115" spans="1:33" ht="36.75" customHeight="1" x14ac:dyDescent="0.25">
      <c r="A115" s="30"/>
      <c r="B115" s="127" t="s">
        <v>148</v>
      </c>
      <c r="C115" s="128"/>
      <c r="D115" s="128"/>
      <c r="E115" s="128"/>
      <c r="F115" s="128"/>
      <c r="G115" s="128"/>
      <c r="H115" s="128"/>
      <c r="I115" s="128"/>
      <c r="J115" s="129"/>
      <c r="K115" s="106"/>
      <c r="L115" s="106"/>
      <c r="M115" s="106"/>
      <c r="N115" s="29" t="s">
        <v>39</v>
      </c>
      <c r="O115" s="173" t="s">
        <v>30</v>
      </c>
      <c r="P115" s="173"/>
      <c r="Q115" s="173"/>
      <c r="R115" s="189"/>
      <c r="S115" s="190"/>
      <c r="T115" s="184">
        <f>O51/T109</f>
        <v>5500</v>
      </c>
      <c r="U115" s="185"/>
      <c r="V115" s="186"/>
      <c r="W115" s="33">
        <f t="shared" si="7"/>
        <v>5500</v>
      </c>
      <c r="X115" s="113"/>
      <c r="Y115" s="184">
        <f>T51/Y109</f>
        <v>5500</v>
      </c>
      <c r="Z115" s="185"/>
      <c r="AA115" s="186"/>
      <c r="AB115" s="27">
        <f t="shared" si="8"/>
        <v>5500</v>
      </c>
      <c r="AC115" s="113"/>
      <c r="AD115" s="27">
        <f t="shared" si="9"/>
        <v>0</v>
      </c>
      <c r="AE115" s="27">
        <f t="shared" si="10"/>
        <v>0</v>
      </c>
    </row>
    <row r="116" spans="1:33" ht="34.5" customHeight="1" x14ac:dyDescent="0.25">
      <c r="A116" s="30"/>
      <c r="B116" s="127" t="s">
        <v>149</v>
      </c>
      <c r="C116" s="128"/>
      <c r="D116" s="128"/>
      <c r="E116" s="128"/>
      <c r="F116" s="128"/>
      <c r="G116" s="128"/>
      <c r="H116" s="128"/>
      <c r="I116" s="128"/>
      <c r="J116" s="129"/>
      <c r="K116" s="106"/>
      <c r="L116" s="106"/>
      <c r="M116" s="106"/>
      <c r="N116" s="29" t="s">
        <v>39</v>
      </c>
      <c r="O116" s="173" t="s">
        <v>30</v>
      </c>
      <c r="P116" s="173"/>
      <c r="Q116" s="173"/>
      <c r="R116" s="189"/>
      <c r="S116" s="190"/>
      <c r="T116" s="184">
        <f>O52/T110</f>
        <v>16000</v>
      </c>
      <c r="U116" s="185"/>
      <c r="V116" s="186"/>
      <c r="W116" s="33">
        <f t="shared" si="7"/>
        <v>16000</v>
      </c>
      <c r="X116" s="113"/>
      <c r="Y116" s="184">
        <f>T52/Y110</f>
        <v>16000</v>
      </c>
      <c r="Z116" s="185"/>
      <c r="AA116" s="186"/>
      <c r="AB116" s="27">
        <f t="shared" si="8"/>
        <v>16000</v>
      </c>
      <c r="AC116" s="113"/>
      <c r="AD116" s="27">
        <f t="shared" si="9"/>
        <v>0</v>
      </c>
      <c r="AE116" s="27">
        <f t="shared" si="10"/>
        <v>0</v>
      </c>
    </row>
    <row r="117" spans="1:33" ht="32.25" customHeight="1" x14ac:dyDescent="0.25">
      <c r="A117" s="30"/>
      <c r="B117" s="127" t="s">
        <v>150</v>
      </c>
      <c r="C117" s="128"/>
      <c r="D117" s="128"/>
      <c r="E117" s="128"/>
      <c r="F117" s="128"/>
      <c r="G117" s="128"/>
      <c r="H117" s="128"/>
      <c r="I117" s="128"/>
      <c r="J117" s="129"/>
      <c r="K117" s="106"/>
      <c r="L117" s="106"/>
      <c r="M117" s="106"/>
      <c r="N117" s="29" t="s">
        <v>39</v>
      </c>
      <c r="O117" s="173" t="s">
        <v>30</v>
      </c>
      <c r="P117" s="173"/>
      <c r="Q117" s="173"/>
      <c r="R117" s="189"/>
      <c r="S117" s="190"/>
      <c r="T117" s="184">
        <f>O54/T111</f>
        <v>150000</v>
      </c>
      <c r="U117" s="185"/>
      <c r="V117" s="186"/>
      <c r="W117" s="33">
        <f t="shared" si="7"/>
        <v>150000</v>
      </c>
      <c r="X117" s="113"/>
      <c r="Y117" s="184">
        <f>T54/Y111</f>
        <v>99375</v>
      </c>
      <c r="Z117" s="185"/>
      <c r="AA117" s="186"/>
      <c r="AB117" s="27">
        <f t="shared" si="8"/>
        <v>99375</v>
      </c>
      <c r="AC117" s="113"/>
      <c r="AD117" s="27">
        <f t="shared" si="9"/>
        <v>-50625</v>
      </c>
      <c r="AE117" s="27">
        <f t="shared" si="10"/>
        <v>-50625</v>
      </c>
    </row>
    <row r="118" spans="1:33" ht="18.75" customHeight="1" x14ac:dyDescent="0.25">
      <c r="A118" s="30"/>
      <c r="B118" s="151" t="s">
        <v>173</v>
      </c>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3"/>
    </row>
    <row r="119" spans="1:33" ht="20.25" customHeight="1" x14ac:dyDescent="0.25">
      <c r="A119" s="30"/>
      <c r="B119" s="230" t="s">
        <v>42</v>
      </c>
      <c r="C119" s="230"/>
      <c r="D119" s="230"/>
      <c r="E119" s="230"/>
      <c r="F119" s="102"/>
      <c r="G119" s="102"/>
      <c r="H119" s="102"/>
      <c r="I119" s="102"/>
      <c r="J119" s="102"/>
      <c r="K119" s="102"/>
      <c r="L119" s="102"/>
      <c r="M119" s="102"/>
      <c r="N119" s="29"/>
      <c r="O119" s="173"/>
      <c r="P119" s="173"/>
      <c r="Q119" s="173"/>
      <c r="R119" s="189"/>
      <c r="S119" s="190"/>
      <c r="T119" s="197"/>
      <c r="U119" s="198"/>
      <c r="V119" s="92"/>
      <c r="W119" s="33"/>
      <c r="X119" s="30"/>
      <c r="Y119" s="32"/>
      <c r="Z119" s="32"/>
      <c r="AA119" s="32"/>
      <c r="AB119" s="27"/>
      <c r="AC119" s="30"/>
      <c r="AD119" s="27"/>
      <c r="AE119" s="27"/>
    </row>
    <row r="120" spans="1:33" ht="49.5" customHeight="1" x14ac:dyDescent="0.25">
      <c r="A120" s="30"/>
      <c r="B120" s="130" t="s">
        <v>27</v>
      </c>
      <c r="C120" s="130"/>
      <c r="D120" s="130"/>
      <c r="E120" s="130"/>
      <c r="F120" s="85"/>
      <c r="G120" s="85"/>
      <c r="H120" s="85"/>
      <c r="I120" s="85"/>
      <c r="J120" s="85"/>
      <c r="K120" s="85"/>
      <c r="L120" s="85"/>
      <c r="M120" s="85"/>
      <c r="N120" s="29" t="s">
        <v>28</v>
      </c>
      <c r="O120" s="173" t="s">
        <v>30</v>
      </c>
      <c r="P120" s="173"/>
      <c r="Q120" s="173"/>
      <c r="R120" s="189"/>
      <c r="S120" s="190"/>
      <c r="T120" s="197">
        <v>13.599993871310176</v>
      </c>
      <c r="U120" s="198"/>
      <c r="V120" s="92"/>
      <c r="W120" s="33">
        <f t="shared" si="7"/>
        <v>13.599993871310176</v>
      </c>
      <c r="X120" s="30"/>
      <c r="Y120" s="34">
        <f>Y104/33361779.74*100</f>
        <v>12.700399448174043</v>
      </c>
      <c r="Z120" s="34"/>
      <c r="AA120" s="34"/>
      <c r="AB120" s="34">
        <f>Y120</f>
        <v>12.700399448174043</v>
      </c>
      <c r="AC120" s="30"/>
      <c r="AD120" s="27">
        <f t="shared" si="9"/>
        <v>-0.8995944231361328</v>
      </c>
      <c r="AE120" s="27">
        <f t="shared" si="10"/>
        <v>-0.8995944231361328</v>
      </c>
      <c r="AG120" s="119"/>
    </row>
    <row r="121" spans="1:33" ht="21" customHeight="1" x14ac:dyDescent="0.25">
      <c r="A121" s="30"/>
      <c r="B121" s="151" t="s">
        <v>106</v>
      </c>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3"/>
      <c r="AG121" s="119"/>
    </row>
    <row r="122" spans="1:33" ht="21" customHeight="1" x14ac:dyDescent="0.25">
      <c r="A122" s="30">
        <v>2</v>
      </c>
      <c r="B122" s="148" t="s">
        <v>31</v>
      </c>
      <c r="C122" s="149"/>
      <c r="D122" s="149"/>
      <c r="E122" s="149"/>
      <c r="F122" s="149"/>
      <c r="G122" s="149"/>
      <c r="H122" s="149"/>
      <c r="I122" s="149"/>
      <c r="J122" s="149"/>
      <c r="K122" s="149"/>
      <c r="L122" s="149"/>
      <c r="M122" s="149"/>
      <c r="N122" s="149"/>
      <c r="O122" s="149"/>
      <c r="P122" s="149"/>
      <c r="Q122" s="149"/>
      <c r="R122" s="149"/>
      <c r="S122" s="149"/>
      <c r="T122" s="149"/>
      <c r="U122" s="149"/>
      <c r="V122" s="149"/>
      <c r="W122" s="150"/>
      <c r="X122" s="30"/>
      <c r="Y122" s="30"/>
      <c r="Z122" s="30"/>
      <c r="AA122" s="30"/>
      <c r="AB122" s="30"/>
      <c r="AC122" s="30"/>
      <c r="AD122" s="27"/>
      <c r="AE122" s="27"/>
      <c r="AG122" s="119"/>
    </row>
    <row r="123" spans="1:33" ht="20.25" customHeight="1" x14ac:dyDescent="0.25">
      <c r="A123" s="30"/>
      <c r="B123" s="230" t="s">
        <v>41</v>
      </c>
      <c r="C123" s="230"/>
      <c r="D123" s="230"/>
      <c r="E123" s="230"/>
      <c r="F123" s="102"/>
      <c r="G123" s="102"/>
      <c r="H123" s="102"/>
      <c r="I123" s="102"/>
      <c r="J123" s="102"/>
      <c r="K123" s="102"/>
      <c r="L123" s="102"/>
      <c r="M123" s="102"/>
      <c r="N123" s="20"/>
      <c r="O123" s="173"/>
      <c r="P123" s="173"/>
      <c r="Q123" s="173"/>
      <c r="R123" s="189"/>
      <c r="S123" s="190"/>
      <c r="T123" s="197"/>
      <c r="U123" s="198"/>
      <c r="V123" s="92"/>
      <c r="W123" s="33"/>
      <c r="X123" s="30"/>
      <c r="Y123" s="30"/>
      <c r="Z123" s="30"/>
      <c r="AA123" s="30"/>
      <c r="AB123" s="30"/>
      <c r="AC123" s="30"/>
      <c r="AD123" s="27"/>
      <c r="AE123" s="27"/>
      <c r="AG123" s="119"/>
    </row>
    <row r="124" spans="1:33" ht="144.75" customHeight="1" x14ac:dyDescent="0.25">
      <c r="A124" s="30"/>
      <c r="B124" s="237" t="s">
        <v>151</v>
      </c>
      <c r="C124" s="238"/>
      <c r="D124" s="238"/>
      <c r="E124" s="238"/>
      <c r="F124" s="238"/>
      <c r="G124" s="238"/>
      <c r="H124" s="238"/>
      <c r="I124" s="238"/>
      <c r="J124" s="239"/>
      <c r="K124" s="103"/>
      <c r="L124" s="103"/>
      <c r="M124" s="103"/>
      <c r="N124" s="20" t="s">
        <v>39</v>
      </c>
      <c r="O124" s="173" t="s">
        <v>152</v>
      </c>
      <c r="P124" s="173"/>
      <c r="Q124" s="173"/>
      <c r="R124" s="189"/>
      <c r="S124" s="190"/>
      <c r="T124" s="199">
        <f>O59</f>
        <v>6365897</v>
      </c>
      <c r="U124" s="200"/>
      <c r="V124" s="93"/>
      <c r="W124" s="27">
        <f>T124</f>
        <v>6365897</v>
      </c>
      <c r="X124" s="30"/>
      <c r="Y124" s="27">
        <f>T59</f>
        <v>6087243.5899999999</v>
      </c>
      <c r="Z124" s="27"/>
      <c r="AA124" s="27"/>
      <c r="AB124" s="27">
        <f>Y124</f>
        <v>6087243.5899999999</v>
      </c>
      <c r="AC124" s="30"/>
      <c r="AD124" s="27">
        <f>Y124-T124</f>
        <v>-278653.41000000015</v>
      </c>
      <c r="AE124" s="27">
        <f>AD124</f>
        <v>-278653.41000000015</v>
      </c>
      <c r="AG124" s="119"/>
    </row>
    <row r="125" spans="1:33" ht="33.75" customHeight="1" x14ac:dyDescent="0.25">
      <c r="A125" s="30"/>
      <c r="B125" s="242" t="s">
        <v>172</v>
      </c>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4"/>
      <c r="AG125" s="119"/>
    </row>
    <row r="126" spans="1:33" ht="18.75" customHeight="1" x14ac:dyDescent="0.25">
      <c r="A126" s="30"/>
      <c r="B126" s="230" t="s">
        <v>42</v>
      </c>
      <c r="C126" s="230"/>
      <c r="D126" s="230"/>
      <c r="E126" s="230"/>
      <c r="F126" s="102"/>
      <c r="G126" s="102"/>
      <c r="H126" s="102"/>
      <c r="I126" s="102"/>
      <c r="J126" s="102"/>
      <c r="K126" s="102"/>
      <c r="L126" s="102"/>
      <c r="M126" s="102"/>
      <c r="N126" s="19"/>
      <c r="O126" s="173"/>
      <c r="P126" s="173"/>
      <c r="Q126" s="173"/>
      <c r="R126" s="189"/>
      <c r="S126" s="190"/>
      <c r="T126" s="197"/>
      <c r="U126" s="198"/>
      <c r="V126" s="92"/>
      <c r="W126" s="33"/>
      <c r="X126" s="30"/>
      <c r="Y126" s="30"/>
      <c r="Z126" s="30"/>
      <c r="AA126" s="30"/>
      <c r="AB126" s="30"/>
      <c r="AC126" s="30"/>
      <c r="AD126" s="27"/>
      <c r="AE126" s="27"/>
      <c r="AG126" s="119"/>
    </row>
    <row r="127" spans="1:33" ht="51" customHeight="1" x14ac:dyDescent="0.25">
      <c r="A127" s="30"/>
      <c r="B127" s="130" t="s">
        <v>27</v>
      </c>
      <c r="C127" s="130"/>
      <c r="D127" s="130"/>
      <c r="E127" s="130"/>
      <c r="F127" s="85"/>
      <c r="G127" s="85"/>
      <c r="H127" s="85"/>
      <c r="I127" s="85"/>
      <c r="J127" s="85"/>
      <c r="K127" s="85"/>
      <c r="L127" s="85"/>
      <c r="M127" s="85"/>
      <c r="N127" s="77" t="s">
        <v>28</v>
      </c>
      <c r="O127" s="173" t="s">
        <v>30</v>
      </c>
      <c r="P127" s="173"/>
      <c r="Q127" s="173"/>
      <c r="R127" s="240"/>
      <c r="S127" s="241"/>
      <c r="T127" s="201">
        <f>T124/382880367.58*100</f>
        <v>1.6626334330578842</v>
      </c>
      <c r="U127" s="201"/>
      <c r="V127" s="201"/>
      <c r="W127" s="33">
        <f>T127</f>
        <v>1.6626334330578842</v>
      </c>
      <c r="X127" s="30"/>
      <c r="Y127" s="201">
        <f>Y124/382880367.58*100</f>
        <v>1.5898552408091584</v>
      </c>
      <c r="Z127" s="201"/>
      <c r="AA127" s="201"/>
      <c r="AB127" s="34">
        <f>Y127</f>
        <v>1.5898552408091584</v>
      </c>
      <c r="AC127" s="30"/>
      <c r="AD127" s="27">
        <f>Y127-T127</f>
        <v>-7.2778192248725837E-2</v>
      </c>
      <c r="AE127" s="27">
        <f>AD127</f>
        <v>-7.2778192248725837E-2</v>
      </c>
      <c r="AG127" s="119"/>
    </row>
    <row r="128" spans="1:33" ht="19.5" customHeight="1" x14ac:dyDescent="0.25">
      <c r="A128" s="30"/>
      <c r="B128" s="151" t="s">
        <v>106</v>
      </c>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3"/>
      <c r="AG128" s="119"/>
    </row>
    <row r="129" spans="1:33" ht="19.5" customHeight="1" x14ac:dyDescent="0.25">
      <c r="A129" s="30">
        <v>3</v>
      </c>
      <c r="B129" s="148" t="s">
        <v>135</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50"/>
      <c r="AC129" s="30"/>
      <c r="AD129" s="27"/>
      <c r="AE129" s="27"/>
      <c r="AG129" s="119"/>
    </row>
    <row r="130" spans="1:33" ht="18.75" customHeight="1" x14ac:dyDescent="0.25">
      <c r="A130" s="30"/>
      <c r="B130" s="230" t="s">
        <v>41</v>
      </c>
      <c r="C130" s="230"/>
      <c r="D130" s="230"/>
      <c r="E130" s="230"/>
      <c r="F130" s="102"/>
      <c r="G130" s="102"/>
      <c r="H130" s="102"/>
      <c r="I130" s="102"/>
      <c r="J130" s="102"/>
      <c r="K130" s="102"/>
      <c r="L130" s="102"/>
      <c r="M130" s="102"/>
      <c r="N130" s="29"/>
      <c r="O130" s="173"/>
      <c r="P130" s="173"/>
      <c r="Q130" s="173"/>
      <c r="R130" s="171"/>
      <c r="S130" s="172"/>
      <c r="T130" s="197"/>
      <c r="U130" s="198"/>
      <c r="V130" s="92"/>
      <c r="W130" s="33"/>
      <c r="X130" s="30"/>
      <c r="Y130" s="30"/>
      <c r="Z130" s="30"/>
      <c r="AA130" s="30"/>
      <c r="AB130" s="30"/>
      <c r="AC130" s="30"/>
      <c r="AD130" s="27"/>
      <c r="AE130" s="27"/>
      <c r="AG130" s="119"/>
    </row>
    <row r="131" spans="1:33" ht="34.5" customHeight="1" x14ac:dyDescent="0.25">
      <c r="A131" s="30"/>
      <c r="B131" s="237" t="s">
        <v>153</v>
      </c>
      <c r="C131" s="238"/>
      <c r="D131" s="238"/>
      <c r="E131" s="238"/>
      <c r="F131" s="238"/>
      <c r="G131" s="238"/>
      <c r="H131" s="238"/>
      <c r="I131" s="238"/>
      <c r="J131" s="239"/>
      <c r="K131" s="103"/>
      <c r="L131" s="103"/>
      <c r="M131" s="103"/>
      <c r="N131" s="29" t="s">
        <v>39</v>
      </c>
      <c r="O131" s="254" t="s">
        <v>32</v>
      </c>
      <c r="P131" s="254"/>
      <c r="Q131" s="254"/>
      <c r="R131" s="171"/>
      <c r="S131" s="172"/>
      <c r="T131" s="249">
        <f>O78</f>
        <v>1500000</v>
      </c>
      <c r="U131" s="249"/>
      <c r="V131" s="76"/>
      <c r="W131" s="13">
        <f>T131</f>
        <v>1500000</v>
      </c>
      <c r="X131" s="30"/>
      <c r="Y131" s="27">
        <f>T78</f>
        <v>1491839.43</v>
      </c>
      <c r="Z131" s="27"/>
      <c r="AA131" s="27"/>
      <c r="AB131" s="27">
        <f>Y131</f>
        <v>1491839.43</v>
      </c>
      <c r="AC131" s="30"/>
      <c r="AD131" s="27">
        <f>Y131-T131</f>
        <v>-8160.5700000000652</v>
      </c>
      <c r="AE131" s="27">
        <f>AD131</f>
        <v>-8160.5700000000652</v>
      </c>
      <c r="AG131" s="119"/>
    </row>
    <row r="132" spans="1:33" ht="19.5" customHeight="1" x14ac:dyDescent="0.25">
      <c r="A132" s="30"/>
      <c r="B132" s="151" t="s">
        <v>104</v>
      </c>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3"/>
      <c r="AG132" s="119"/>
    </row>
    <row r="133" spans="1:33" ht="18.75" customHeight="1" x14ac:dyDescent="0.25">
      <c r="A133" s="30"/>
      <c r="B133" s="230" t="s">
        <v>42</v>
      </c>
      <c r="C133" s="230"/>
      <c r="D133" s="230"/>
      <c r="E133" s="230"/>
      <c r="F133" s="102"/>
      <c r="G133" s="102"/>
      <c r="H133" s="102"/>
      <c r="I133" s="102"/>
      <c r="J133" s="102"/>
      <c r="K133" s="102"/>
      <c r="L133" s="102"/>
      <c r="M133" s="102"/>
      <c r="N133" s="29"/>
      <c r="O133" s="173"/>
      <c r="P133" s="173"/>
      <c r="Q133" s="173"/>
      <c r="R133" s="171"/>
      <c r="S133" s="172"/>
      <c r="T133" s="250"/>
      <c r="U133" s="250"/>
      <c r="V133" s="34"/>
      <c r="W133" s="33"/>
      <c r="X133" s="30"/>
      <c r="Y133" s="30"/>
      <c r="Z133" s="30"/>
      <c r="AA133" s="30"/>
      <c r="AB133" s="30"/>
      <c r="AC133" s="30"/>
      <c r="AD133" s="27"/>
      <c r="AE133" s="27"/>
      <c r="AG133" s="119"/>
    </row>
    <row r="134" spans="1:33" ht="53.25" customHeight="1" x14ac:dyDescent="0.25">
      <c r="A134" s="30"/>
      <c r="B134" s="130" t="s">
        <v>27</v>
      </c>
      <c r="C134" s="130"/>
      <c r="D134" s="130"/>
      <c r="E134" s="130"/>
      <c r="F134" s="85"/>
      <c r="G134" s="85"/>
      <c r="H134" s="85"/>
      <c r="I134" s="85"/>
      <c r="J134" s="85"/>
      <c r="K134" s="85"/>
      <c r="L134" s="85"/>
      <c r="M134" s="85"/>
      <c r="N134" s="29" t="s">
        <v>28</v>
      </c>
      <c r="O134" s="173" t="s">
        <v>30</v>
      </c>
      <c r="P134" s="173"/>
      <c r="Q134" s="173"/>
      <c r="R134" s="189"/>
      <c r="S134" s="190"/>
      <c r="T134" s="250">
        <f>T131/4926291.46*100</f>
        <v>30.448868325789235</v>
      </c>
      <c r="U134" s="250">
        <f>U131/4926291.46*100</f>
        <v>0</v>
      </c>
      <c r="V134" s="34"/>
      <c r="W134" s="33">
        <f>T134</f>
        <v>30.448868325789235</v>
      </c>
      <c r="X134" s="30"/>
      <c r="Y134" s="34">
        <f>Y131/4926291.46*100</f>
        <v>30.283214911526972</v>
      </c>
      <c r="Z134" s="34"/>
      <c r="AA134" s="34"/>
      <c r="AB134" s="34">
        <f>Y134</f>
        <v>30.283214911526972</v>
      </c>
      <c r="AC134" s="30"/>
      <c r="AD134" s="27">
        <f>Y134-T134</f>
        <v>-0.16565341426226254</v>
      </c>
      <c r="AE134" s="27">
        <f>AD134</f>
        <v>-0.16565341426226254</v>
      </c>
      <c r="AG134" s="119"/>
    </row>
    <row r="135" spans="1:33" ht="20.25" customHeight="1" x14ac:dyDescent="0.25">
      <c r="A135" s="30"/>
      <c r="B135" s="237" t="s">
        <v>106</v>
      </c>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9"/>
      <c r="AG135" s="119"/>
    </row>
    <row r="136" spans="1:33" ht="21" customHeight="1" x14ac:dyDescent="0.25">
      <c r="A136" s="30">
        <v>4</v>
      </c>
      <c r="B136" s="123" t="s">
        <v>136</v>
      </c>
      <c r="C136" s="124"/>
      <c r="D136" s="124"/>
      <c r="E136" s="124"/>
      <c r="F136" s="124"/>
      <c r="G136" s="124"/>
      <c r="H136" s="124"/>
      <c r="I136" s="124"/>
      <c r="J136" s="124"/>
      <c r="K136" s="124"/>
      <c r="L136" s="124"/>
      <c r="M136" s="124"/>
      <c r="N136" s="124"/>
      <c r="O136" s="124"/>
      <c r="P136" s="124"/>
      <c r="Q136" s="125"/>
      <c r="R136" s="189"/>
      <c r="S136" s="190"/>
      <c r="T136" s="197"/>
      <c r="U136" s="198"/>
      <c r="V136" s="92"/>
      <c r="W136" s="33"/>
      <c r="X136" s="30"/>
      <c r="Y136" s="30"/>
      <c r="Z136" s="30"/>
      <c r="AA136" s="30"/>
      <c r="AB136" s="30"/>
      <c r="AC136" s="30"/>
      <c r="AD136" s="27"/>
      <c r="AE136" s="27"/>
      <c r="AG136" s="119"/>
    </row>
    <row r="137" spans="1:33" ht="18" customHeight="1" x14ac:dyDescent="0.25">
      <c r="A137" s="30"/>
      <c r="B137" s="230" t="s">
        <v>41</v>
      </c>
      <c r="C137" s="230"/>
      <c r="D137" s="230"/>
      <c r="E137" s="230"/>
      <c r="F137" s="102"/>
      <c r="G137" s="102"/>
      <c r="H137" s="102"/>
      <c r="I137" s="102"/>
      <c r="J137" s="102"/>
      <c r="K137" s="102"/>
      <c r="L137" s="102"/>
      <c r="M137" s="102"/>
      <c r="N137" s="16"/>
      <c r="O137" s="173"/>
      <c r="P137" s="173"/>
      <c r="Q137" s="173"/>
      <c r="R137" s="189"/>
      <c r="S137" s="190"/>
      <c r="T137" s="197"/>
      <c r="U137" s="198"/>
      <c r="V137" s="92"/>
      <c r="W137" s="33"/>
      <c r="X137" s="30"/>
      <c r="Y137" s="30"/>
      <c r="Z137" s="30"/>
      <c r="AA137" s="30"/>
      <c r="AB137" s="30"/>
      <c r="AC137" s="30"/>
      <c r="AD137" s="27"/>
      <c r="AE137" s="27"/>
      <c r="AG137" s="119"/>
    </row>
    <row r="138" spans="1:33" ht="36.75" customHeight="1" x14ac:dyDescent="0.25">
      <c r="A138" s="30"/>
      <c r="B138" s="237" t="s">
        <v>154</v>
      </c>
      <c r="C138" s="238"/>
      <c r="D138" s="238"/>
      <c r="E138" s="238"/>
      <c r="F138" s="238"/>
      <c r="G138" s="238"/>
      <c r="H138" s="238"/>
      <c r="I138" s="238"/>
      <c r="J138" s="239"/>
      <c r="K138" s="103"/>
      <c r="L138" s="103"/>
      <c r="M138" s="103"/>
      <c r="N138" s="29" t="s">
        <v>39</v>
      </c>
      <c r="O138" s="231" t="s">
        <v>32</v>
      </c>
      <c r="P138" s="231"/>
      <c r="Q138" s="231"/>
      <c r="R138" s="189"/>
      <c r="S138" s="190"/>
      <c r="T138" s="199">
        <f>O81</f>
        <v>200000</v>
      </c>
      <c r="U138" s="200"/>
      <c r="V138" s="93"/>
      <c r="W138" s="27">
        <f>T138</f>
        <v>200000</v>
      </c>
      <c r="X138" s="27"/>
      <c r="Y138" s="27">
        <f>T81</f>
        <v>196355.94</v>
      </c>
      <c r="Z138" s="27"/>
      <c r="AA138" s="27"/>
      <c r="AB138" s="27">
        <f>Y138</f>
        <v>196355.94</v>
      </c>
      <c r="AC138" s="30"/>
      <c r="AD138" s="27">
        <f>Y138-T138</f>
        <v>-3644.0599999999977</v>
      </c>
      <c r="AE138" s="27">
        <f>AD138</f>
        <v>-3644.0599999999977</v>
      </c>
      <c r="AG138" s="119"/>
    </row>
    <row r="139" spans="1:33" ht="19.5" customHeight="1" x14ac:dyDescent="0.25">
      <c r="A139" s="30"/>
      <c r="B139" s="230" t="s">
        <v>103</v>
      </c>
      <c r="C139" s="230"/>
      <c r="D139" s="230"/>
      <c r="E139" s="230"/>
      <c r="F139" s="102"/>
      <c r="G139" s="102"/>
      <c r="H139" s="102"/>
      <c r="I139" s="102"/>
      <c r="J139" s="102"/>
      <c r="K139" s="102"/>
      <c r="L139" s="102"/>
      <c r="M139" s="102"/>
      <c r="N139" s="16"/>
      <c r="O139" s="173"/>
      <c r="P139" s="173"/>
      <c r="Q139" s="173"/>
      <c r="R139" s="189"/>
      <c r="S139" s="190"/>
      <c r="T139" s="197"/>
      <c r="U139" s="198"/>
      <c r="V139" s="92"/>
      <c r="W139" s="33"/>
      <c r="X139" s="30"/>
      <c r="Y139" s="30"/>
      <c r="Z139" s="30"/>
      <c r="AA139" s="30"/>
      <c r="AB139" s="30"/>
      <c r="AC139" s="30"/>
      <c r="AD139" s="27"/>
      <c r="AE139" s="27"/>
      <c r="AG139" s="119"/>
    </row>
    <row r="140" spans="1:33" ht="53.25" customHeight="1" x14ac:dyDescent="0.25">
      <c r="A140" s="30"/>
      <c r="B140" s="130" t="s">
        <v>27</v>
      </c>
      <c r="C140" s="130"/>
      <c r="D140" s="130"/>
      <c r="E140" s="130"/>
      <c r="F140" s="85"/>
      <c r="G140" s="85"/>
      <c r="H140" s="85"/>
      <c r="I140" s="85"/>
      <c r="J140" s="85"/>
      <c r="K140" s="85"/>
      <c r="L140" s="85"/>
      <c r="M140" s="85"/>
      <c r="N140" s="29" t="s">
        <v>28</v>
      </c>
      <c r="O140" s="173" t="s">
        <v>30</v>
      </c>
      <c r="P140" s="173"/>
      <c r="Q140" s="173"/>
      <c r="R140" s="189"/>
      <c r="S140" s="190"/>
      <c r="T140" s="227">
        <f>T138/3328846.92*100</f>
        <v>6.0080864277171386</v>
      </c>
      <c r="U140" s="228"/>
      <c r="V140" s="229"/>
      <c r="W140" s="33">
        <f>T140</f>
        <v>6.0080864277171386</v>
      </c>
      <c r="X140" s="30"/>
      <c r="Y140" s="227">
        <f>Y138/3328846.92*100</f>
        <v>5.8986172905782039</v>
      </c>
      <c r="Z140" s="228"/>
      <c r="AA140" s="229"/>
      <c r="AB140" s="34">
        <f>Y140</f>
        <v>5.8986172905782039</v>
      </c>
      <c r="AC140" s="30"/>
      <c r="AD140" s="27">
        <f>Y140-T140</f>
        <v>-0.10946913713893469</v>
      </c>
      <c r="AE140" s="27">
        <f>AD140</f>
        <v>-0.10946913713893469</v>
      </c>
      <c r="AG140" s="119"/>
    </row>
    <row r="141" spans="1:33" ht="24.75" customHeight="1" x14ac:dyDescent="0.25">
      <c r="A141" s="30">
        <v>5</v>
      </c>
      <c r="B141" s="148" t="s">
        <v>155</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50"/>
      <c r="Z141" s="30"/>
      <c r="AA141" s="30"/>
      <c r="AB141" s="30"/>
      <c r="AC141" s="30"/>
      <c r="AD141" s="27"/>
      <c r="AE141" s="27"/>
      <c r="AG141" s="119"/>
    </row>
    <row r="142" spans="1:33" ht="15.75" customHeight="1" x14ac:dyDescent="0.25">
      <c r="A142" s="30"/>
      <c r="B142" s="230" t="s">
        <v>41</v>
      </c>
      <c r="C142" s="230"/>
      <c r="D142" s="230"/>
      <c r="E142" s="230"/>
      <c r="F142" s="102"/>
      <c r="G142" s="102"/>
      <c r="H142" s="102"/>
      <c r="I142" s="102"/>
      <c r="J142" s="102"/>
      <c r="K142" s="102"/>
      <c r="L142" s="102"/>
      <c r="M142" s="102"/>
      <c r="N142" s="16"/>
      <c r="O142" s="173"/>
      <c r="P142" s="173"/>
      <c r="Q142" s="173"/>
      <c r="R142" s="189"/>
      <c r="S142" s="190"/>
      <c r="T142" s="197"/>
      <c r="U142" s="198"/>
      <c r="V142" s="92"/>
      <c r="W142" s="33"/>
      <c r="X142" s="30"/>
      <c r="Y142" s="30"/>
      <c r="Z142" s="30"/>
      <c r="AA142" s="30"/>
      <c r="AB142" s="30"/>
      <c r="AC142" s="30"/>
      <c r="AD142" s="27"/>
      <c r="AE142" s="27"/>
      <c r="AG142" s="119"/>
    </row>
    <row r="143" spans="1:33" ht="65.25" customHeight="1" x14ac:dyDescent="0.25">
      <c r="A143" s="30"/>
      <c r="B143" s="237" t="s">
        <v>156</v>
      </c>
      <c r="C143" s="238"/>
      <c r="D143" s="238"/>
      <c r="E143" s="238"/>
      <c r="F143" s="238"/>
      <c r="G143" s="238"/>
      <c r="H143" s="238"/>
      <c r="I143" s="238"/>
      <c r="J143" s="239"/>
      <c r="K143" s="103"/>
      <c r="L143" s="103"/>
      <c r="M143" s="103"/>
      <c r="N143" s="29" t="s">
        <v>39</v>
      </c>
      <c r="O143" s="231" t="s">
        <v>32</v>
      </c>
      <c r="P143" s="231"/>
      <c r="Q143" s="231"/>
      <c r="R143" s="189"/>
      <c r="S143" s="190"/>
      <c r="T143" s="248">
        <f>O84</f>
        <v>2538418</v>
      </c>
      <c r="U143" s="248"/>
      <c r="V143" s="36"/>
      <c r="W143" s="27">
        <f>T143</f>
        <v>2538418</v>
      </c>
      <c r="X143" s="27"/>
      <c r="Y143" s="27">
        <f>T84</f>
        <v>2535830.46</v>
      </c>
      <c r="Z143" s="27"/>
      <c r="AA143" s="27"/>
      <c r="AB143" s="27">
        <f>Y143</f>
        <v>2535830.46</v>
      </c>
      <c r="AC143" s="27"/>
      <c r="AD143" s="27">
        <f>Y143-T143</f>
        <v>-2587.5400000000373</v>
      </c>
      <c r="AE143" s="27">
        <f>AD143</f>
        <v>-2587.5400000000373</v>
      </c>
      <c r="AG143" s="119"/>
    </row>
    <row r="144" spans="1:33" ht="21" customHeight="1" x14ac:dyDescent="0.25">
      <c r="A144" s="30"/>
      <c r="B144" s="251" t="s">
        <v>105</v>
      </c>
      <c r="C144" s="252"/>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3"/>
      <c r="AG144" s="119"/>
    </row>
    <row r="145" spans="1:33" ht="18" customHeight="1" x14ac:dyDescent="0.25">
      <c r="A145" s="30"/>
      <c r="B145" s="230" t="s">
        <v>42</v>
      </c>
      <c r="C145" s="230"/>
      <c r="D145" s="230"/>
      <c r="E145" s="230"/>
      <c r="F145" s="102"/>
      <c r="G145" s="102"/>
      <c r="H145" s="102"/>
      <c r="I145" s="102"/>
      <c r="J145" s="102"/>
      <c r="K145" s="102"/>
      <c r="L145" s="102"/>
      <c r="M145" s="102"/>
      <c r="N145" s="16"/>
      <c r="O145" s="173"/>
      <c r="P145" s="173"/>
      <c r="Q145" s="173"/>
      <c r="R145" s="189"/>
      <c r="S145" s="190"/>
      <c r="T145" s="250"/>
      <c r="U145" s="250"/>
      <c r="V145" s="34"/>
      <c r="W145" s="33"/>
      <c r="X145" s="30"/>
      <c r="Y145" s="30"/>
      <c r="Z145" s="30"/>
      <c r="AA145" s="30"/>
      <c r="AB145" s="30"/>
      <c r="AC145" s="30"/>
      <c r="AD145" s="27"/>
      <c r="AE145" s="27"/>
      <c r="AG145" s="119"/>
    </row>
    <row r="146" spans="1:33" ht="53.25" customHeight="1" x14ac:dyDescent="0.25">
      <c r="A146" s="30"/>
      <c r="B146" s="130" t="s">
        <v>27</v>
      </c>
      <c r="C146" s="130"/>
      <c r="D146" s="130"/>
      <c r="E146" s="130"/>
      <c r="F146" s="85"/>
      <c r="G146" s="85"/>
      <c r="H146" s="85"/>
      <c r="I146" s="85"/>
      <c r="J146" s="85"/>
      <c r="K146" s="85"/>
      <c r="L146" s="85"/>
      <c r="M146" s="85"/>
      <c r="N146" s="29" t="s">
        <v>28</v>
      </c>
      <c r="O146" s="173" t="s">
        <v>30</v>
      </c>
      <c r="P146" s="173"/>
      <c r="Q146" s="173"/>
      <c r="R146" s="189"/>
      <c r="S146" s="190"/>
      <c r="T146" s="202">
        <f>T143/35872024*100</f>
        <v>7.0763166304750467</v>
      </c>
      <c r="U146" s="203"/>
      <c r="V146" s="204"/>
      <c r="W146" s="33">
        <f>T146</f>
        <v>7.0763166304750467</v>
      </c>
      <c r="X146" s="30"/>
      <c r="Y146" s="202">
        <f>Y143/35872024*100</f>
        <v>7.0691033770494798</v>
      </c>
      <c r="Z146" s="203"/>
      <c r="AA146" s="204"/>
      <c r="AB146" s="34">
        <f>Y146</f>
        <v>7.0691033770494798</v>
      </c>
      <c r="AC146" s="30"/>
      <c r="AD146" s="27">
        <f>Y146-T146</f>
        <v>-7.2132534255668901E-3</v>
      </c>
      <c r="AE146" s="27">
        <f>AD146</f>
        <v>-7.2132534255668901E-3</v>
      </c>
      <c r="AG146" s="119"/>
    </row>
    <row r="147" spans="1:33" ht="22.5" customHeight="1" x14ac:dyDescent="0.25">
      <c r="A147" s="30"/>
      <c r="B147" s="251" t="s">
        <v>106</v>
      </c>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3"/>
    </row>
    <row r="148" spans="1:33" ht="49.5" customHeight="1" x14ac:dyDescent="0.25">
      <c r="A148" s="30"/>
      <c r="B148" s="183" t="s">
        <v>174</v>
      </c>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row>
    <row r="149" spans="1:33" ht="18" customHeight="1" x14ac:dyDescent="0.25">
      <c r="A149" s="8"/>
      <c r="B149" s="80"/>
      <c r="C149" s="80"/>
      <c r="D149" s="80"/>
      <c r="E149" s="80"/>
      <c r="F149" s="80"/>
      <c r="G149" s="80"/>
      <c r="H149" s="80"/>
      <c r="I149" s="80"/>
      <c r="J149" s="80"/>
      <c r="K149" s="80"/>
      <c r="L149" s="80"/>
      <c r="M149" s="80"/>
      <c r="N149" s="81"/>
      <c r="O149" s="81"/>
      <c r="P149" s="81"/>
      <c r="Q149" s="81"/>
      <c r="R149" s="15"/>
      <c r="S149" s="15"/>
      <c r="T149" s="82"/>
      <c r="U149" s="82"/>
      <c r="V149" s="82"/>
      <c r="W149" s="83"/>
      <c r="X149" s="45"/>
      <c r="Y149" s="82"/>
      <c r="Z149" s="82"/>
      <c r="AA149" s="82"/>
      <c r="AB149" s="82"/>
      <c r="AC149" s="45"/>
      <c r="AD149" s="46"/>
      <c r="AE149" s="46"/>
    </row>
    <row r="150" spans="1:33" x14ac:dyDescent="0.25">
      <c r="B150" s="15"/>
      <c r="C150" s="15"/>
      <c r="D150" s="15"/>
      <c r="E150" s="15"/>
      <c r="F150" s="15"/>
      <c r="G150" s="15"/>
      <c r="H150" s="15"/>
      <c r="I150" s="15"/>
      <c r="J150" s="15"/>
      <c r="K150" s="15"/>
      <c r="L150" s="15"/>
      <c r="M150" s="15"/>
      <c r="N150" s="14"/>
      <c r="O150" s="14"/>
      <c r="P150" s="14"/>
      <c r="Q150" s="14"/>
      <c r="R150" s="14"/>
      <c r="S150" s="14"/>
      <c r="T150" s="14"/>
    </row>
    <row r="151" spans="1:33" ht="15.75" x14ac:dyDescent="0.25">
      <c r="A151" s="78" t="s">
        <v>99</v>
      </c>
      <c r="B151" s="15"/>
      <c r="C151" s="15"/>
      <c r="D151" s="15"/>
      <c r="E151" s="15"/>
      <c r="F151" s="15"/>
      <c r="G151" s="15"/>
      <c r="H151" s="15"/>
      <c r="I151" s="15"/>
      <c r="J151" s="15"/>
      <c r="K151" s="15"/>
      <c r="L151" s="15"/>
      <c r="M151" s="15"/>
      <c r="N151" s="14"/>
      <c r="O151" s="14"/>
      <c r="P151" s="14"/>
      <c r="Q151" s="14"/>
      <c r="R151" s="14"/>
      <c r="S151" s="14"/>
      <c r="T151" s="14"/>
    </row>
    <row r="152" spans="1:33" x14ac:dyDescent="0.25">
      <c r="B152" s="15"/>
      <c r="C152" s="15"/>
      <c r="D152" s="15"/>
      <c r="E152" s="15"/>
      <c r="F152" s="15"/>
      <c r="G152" s="15"/>
      <c r="H152" s="15"/>
      <c r="I152" s="15"/>
      <c r="J152" s="15"/>
      <c r="K152" s="15"/>
      <c r="L152" s="15"/>
      <c r="M152" s="15"/>
      <c r="N152" s="14"/>
      <c r="O152" s="14"/>
      <c r="P152" s="14"/>
      <c r="Q152" s="14"/>
      <c r="R152" s="14"/>
      <c r="S152" s="14"/>
      <c r="T152" s="14"/>
    </row>
    <row r="153" spans="1:33" ht="15.75" x14ac:dyDescent="0.25">
      <c r="B153" s="78" t="s">
        <v>157</v>
      </c>
    </row>
    <row r="155" spans="1:33" ht="15.75" x14ac:dyDescent="0.25">
      <c r="B155" s="3"/>
    </row>
    <row r="156" spans="1:33" ht="18" customHeight="1" x14ac:dyDescent="0.25">
      <c r="B156" s="3" t="s">
        <v>175</v>
      </c>
      <c r="Q156" s="176"/>
      <c r="R156" s="176"/>
      <c r="W156" s="146" t="s">
        <v>177</v>
      </c>
      <c r="X156" s="146"/>
    </row>
    <row r="157" spans="1:33" ht="15.75" x14ac:dyDescent="0.25">
      <c r="B157" s="11"/>
      <c r="Q157" s="154" t="s">
        <v>22</v>
      </c>
      <c r="R157" s="154"/>
      <c r="W157" s="144" t="s">
        <v>178</v>
      </c>
      <c r="X157" s="144"/>
    </row>
    <row r="158" spans="1:33" x14ac:dyDescent="0.25">
      <c r="Q158" s="79"/>
      <c r="R158" s="79"/>
      <c r="W158" s="118"/>
    </row>
    <row r="159" spans="1:33" ht="15.75" x14ac:dyDescent="0.25">
      <c r="B159" s="44"/>
    </row>
    <row r="160" spans="1:33" ht="19.5" customHeight="1" x14ac:dyDescent="0.25">
      <c r="B160" s="44" t="s">
        <v>176</v>
      </c>
      <c r="Q160" s="176"/>
      <c r="R160" s="176"/>
      <c r="W160" s="146" t="s">
        <v>179</v>
      </c>
      <c r="X160" s="146"/>
    </row>
    <row r="161" spans="17:24" x14ac:dyDescent="0.25">
      <c r="Q161" s="154" t="s">
        <v>22</v>
      </c>
      <c r="R161" s="154"/>
      <c r="W161" s="144" t="s">
        <v>178</v>
      </c>
      <c r="X161" s="144"/>
    </row>
  </sheetData>
  <mergeCells count="373">
    <mergeCell ref="B87:AB87"/>
    <mergeCell ref="AC92:AE92"/>
    <mergeCell ref="B84:E84"/>
    <mergeCell ref="R84:S84"/>
    <mergeCell ref="T84:U84"/>
    <mergeCell ref="R85:S85"/>
    <mergeCell ref="T85:U85"/>
    <mergeCell ref="B57:AB57"/>
    <mergeCell ref="B58:AB58"/>
    <mergeCell ref="B80:AB80"/>
    <mergeCell ref="R95:S95"/>
    <mergeCell ref="R79:S79"/>
    <mergeCell ref="T79:U79"/>
    <mergeCell ref="T94:U94"/>
    <mergeCell ref="B92:Q93"/>
    <mergeCell ref="B94:Q94"/>
    <mergeCell ref="T93:U93"/>
    <mergeCell ref="R52:S52"/>
    <mergeCell ref="R53:S53"/>
    <mergeCell ref="B51:M51"/>
    <mergeCell ref="B52:M52"/>
    <mergeCell ref="B53:M53"/>
    <mergeCell ref="R86:S86"/>
    <mergeCell ref="B78:E78"/>
    <mergeCell ref="B83:AB83"/>
    <mergeCell ref="R78:S78"/>
    <mergeCell ref="T78:U78"/>
    <mergeCell ref="T50:U50"/>
    <mergeCell ref="T51:U51"/>
    <mergeCell ref="R49:S49"/>
    <mergeCell ref="T52:U52"/>
    <mergeCell ref="B48:M48"/>
    <mergeCell ref="B49:M49"/>
    <mergeCell ref="B50:M50"/>
    <mergeCell ref="R48:S48"/>
    <mergeCell ref="R50:S50"/>
    <mergeCell ref="R51:S51"/>
    <mergeCell ref="B147:AE147"/>
    <mergeCell ref="B146:E146"/>
    <mergeCell ref="T53:U53"/>
    <mergeCell ref="T136:U136"/>
    <mergeCell ref="T137:U137"/>
    <mergeCell ref="T134:U134"/>
    <mergeCell ref="T86:U86"/>
    <mergeCell ref="B95:Q95"/>
    <mergeCell ref="B55:AB55"/>
    <mergeCell ref="B56:AB56"/>
    <mergeCell ref="O107:Q107"/>
    <mergeCell ref="B118:AE118"/>
    <mergeCell ref="O114:Q114"/>
    <mergeCell ref="R99:W99"/>
    <mergeCell ref="T142:U142"/>
    <mergeCell ref="R115:S115"/>
    <mergeCell ref="R116:S116"/>
    <mergeCell ref="R117:S117"/>
    <mergeCell ref="O119:Q119"/>
    <mergeCell ref="O120:Q120"/>
    <mergeCell ref="O108:Q108"/>
    <mergeCell ref="R113:S113"/>
    <mergeCell ref="R114:S114"/>
    <mergeCell ref="O115:Q115"/>
    <mergeCell ref="R142:S142"/>
    <mergeCell ref="T133:U133"/>
    <mergeCell ref="R139:S139"/>
    <mergeCell ref="R136:S136"/>
    <mergeCell ref="R137:S137"/>
    <mergeCell ref="R138:S138"/>
    <mergeCell ref="T119:U119"/>
    <mergeCell ref="T120:U120"/>
    <mergeCell ref="O112:Q112"/>
    <mergeCell ref="O113:Q113"/>
    <mergeCell ref="B120:E120"/>
    <mergeCell ref="B112:E112"/>
    <mergeCell ref="T117:V117"/>
    <mergeCell ref="O117:Q117"/>
    <mergeCell ref="B115:J115"/>
    <mergeCell ref="T115:V115"/>
    <mergeCell ref="O101:Q101"/>
    <mergeCell ref="B99:E100"/>
    <mergeCell ref="B101:E101"/>
    <mergeCell ref="B103:E103"/>
    <mergeCell ref="R100:S100"/>
    <mergeCell ref="N99:N100"/>
    <mergeCell ref="B102:W102"/>
    <mergeCell ref="T101:U101"/>
    <mergeCell ref="T69:U69"/>
    <mergeCell ref="R70:S70"/>
    <mergeCell ref="R74:S74"/>
    <mergeCell ref="T74:U74"/>
    <mergeCell ref="B123:E123"/>
    <mergeCell ref="B126:E126"/>
    <mergeCell ref="B119:E119"/>
    <mergeCell ref="O126:Q126"/>
    <mergeCell ref="O103:Q103"/>
    <mergeCell ref="B82:E82"/>
    <mergeCell ref="T70:U70"/>
    <mergeCell ref="R68:S68"/>
    <mergeCell ref="T68:U68"/>
    <mergeCell ref="R67:S67"/>
    <mergeCell ref="R75:S75"/>
    <mergeCell ref="T75:U75"/>
    <mergeCell ref="R73:S73"/>
    <mergeCell ref="R71:S71"/>
    <mergeCell ref="T71:U71"/>
    <mergeCell ref="R69:S69"/>
    <mergeCell ref="R60:S60"/>
    <mergeCell ref="T67:U67"/>
    <mergeCell ref="R65:S65"/>
    <mergeCell ref="R62:S62"/>
    <mergeCell ref="T62:U62"/>
    <mergeCell ref="R63:S63"/>
    <mergeCell ref="R66:S66"/>
    <mergeCell ref="T66:U66"/>
    <mergeCell ref="R72:S72"/>
    <mergeCell ref="T72:U72"/>
    <mergeCell ref="T73:U73"/>
    <mergeCell ref="T60:U60"/>
    <mergeCell ref="R61:S61"/>
    <mergeCell ref="T61:U61"/>
    <mergeCell ref="T65:U65"/>
    <mergeCell ref="T63:U63"/>
    <mergeCell ref="R64:S64"/>
    <mergeCell ref="T64:U64"/>
    <mergeCell ref="R124:S124"/>
    <mergeCell ref="Y146:AA146"/>
    <mergeCell ref="R133:S133"/>
    <mergeCell ref="O134:Q134"/>
    <mergeCell ref="O130:Q130"/>
    <mergeCell ref="O131:Q131"/>
    <mergeCell ref="O124:Q124"/>
    <mergeCell ref="O127:Q127"/>
    <mergeCell ref="R146:S146"/>
    <mergeCell ref="R140:S140"/>
    <mergeCell ref="T138:U138"/>
    <mergeCell ref="Y140:AA140"/>
    <mergeCell ref="T130:U130"/>
    <mergeCell ref="T131:U131"/>
    <mergeCell ref="B135:AE135"/>
    <mergeCell ref="T145:U145"/>
    <mergeCell ref="B144:AE144"/>
    <mergeCell ref="B143:J143"/>
    <mergeCell ref="B134:E134"/>
    <mergeCell ref="B133:E133"/>
    <mergeCell ref="O133:Q133"/>
    <mergeCell ref="B130:E130"/>
    <mergeCell ref="T139:U139"/>
    <mergeCell ref="T143:U143"/>
    <mergeCell ref="B141:Y141"/>
    <mergeCell ref="B138:J138"/>
    <mergeCell ref="R143:S143"/>
    <mergeCell ref="T106:U106"/>
    <mergeCell ref="T103:U103"/>
    <mergeCell ref="T104:U104"/>
    <mergeCell ref="R104:S104"/>
    <mergeCell ref="T88:U88"/>
    <mergeCell ref="R88:S88"/>
    <mergeCell ref="R93:S93"/>
    <mergeCell ref="R94:S94"/>
    <mergeCell ref="R92:W92"/>
    <mergeCell ref="R101:S101"/>
    <mergeCell ref="R111:S111"/>
    <mergeCell ref="Y113:AA113"/>
    <mergeCell ref="Y114:AA114"/>
    <mergeCell ref="Y115:AA115"/>
    <mergeCell ref="R131:S131"/>
    <mergeCell ref="Y127:AA127"/>
    <mergeCell ref="T112:U112"/>
    <mergeCell ref="R112:S112"/>
    <mergeCell ref="R119:S119"/>
    <mergeCell ref="T114:V114"/>
    <mergeCell ref="B132:AE132"/>
    <mergeCell ref="Y116:AA116"/>
    <mergeCell ref="Y117:AA117"/>
    <mergeCell ref="B124:J124"/>
    <mergeCell ref="B122:W122"/>
    <mergeCell ref="B131:J131"/>
    <mergeCell ref="R127:S127"/>
    <mergeCell ref="B125:AE125"/>
    <mergeCell ref="T126:U126"/>
    <mergeCell ref="B127:E127"/>
    <mergeCell ref="O104:Q104"/>
    <mergeCell ref="O106:Q106"/>
    <mergeCell ref="B105:AE105"/>
    <mergeCell ref="B114:J114"/>
    <mergeCell ref="O116:Q116"/>
    <mergeCell ref="T116:V116"/>
    <mergeCell ref="R107:S107"/>
    <mergeCell ref="R108:S108"/>
    <mergeCell ref="T107:U107"/>
    <mergeCell ref="T108:U108"/>
    <mergeCell ref="O142:Q142"/>
    <mergeCell ref="O143:Q143"/>
    <mergeCell ref="O145:Q145"/>
    <mergeCell ref="O140:Q140"/>
    <mergeCell ref="O139:Q139"/>
    <mergeCell ref="R134:S134"/>
    <mergeCell ref="O137:Q137"/>
    <mergeCell ref="O138:Q138"/>
    <mergeCell ref="R145:S145"/>
    <mergeCell ref="T140:V140"/>
    <mergeCell ref="B142:E142"/>
    <mergeCell ref="R123:S123"/>
    <mergeCell ref="B145:E145"/>
    <mergeCell ref="R106:S106"/>
    <mergeCell ref="B113:J113"/>
    <mergeCell ref="B116:J116"/>
    <mergeCell ref="B117:J117"/>
    <mergeCell ref="B137:E137"/>
    <mergeCell ref="B139:E139"/>
    <mergeCell ref="B140:E140"/>
    <mergeCell ref="O109:Q109"/>
    <mergeCell ref="O9:X9"/>
    <mergeCell ref="B22:AD22"/>
    <mergeCell ref="N27:W27"/>
    <mergeCell ref="AC99:AE99"/>
    <mergeCell ref="B44:E44"/>
    <mergeCell ref="B63:M63"/>
    <mergeCell ref="T95:U95"/>
    <mergeCell ref="T59:U59"/>
    <mergeCell ref="B81:E81"/>
    <mergeCell ref="T81:U81"/>
    <mergeCell ref="B64:M64"/>
    <mergeCell ref="X41:AB41"/>
    <mergeCell ref="N41:Q41"/>
    <mergeCell ref="A41:A42"/>
    <mergeCell ref="B43:E43"/>
    <mergeCell ref="T43:U43"/>
    <mergeCell ref="B41:E42"/>
    <mergeCell ref="B59:E59"/>
    <mergeCell ref="T49:U49"/>
    <mergeCell ref="T48:U48"/>
    <mergeCell ref="O10:X10"/>
    <mergeCell ref="R47:S47"/>
    <mergeCell ref="R46:S46"/>
    <mergeCell ref="R42:S42"/>
    <mergeCell ref="R41:W41"/>
    <mergeCell ref="T44:U44"/>
    <mergeCell ref="R44:S44"/>
    <mergeCell ref="T45:U45"/>
    <mergeCell ref="R43:S43"/>
    <mergeCell ref="C25:AB25"/>
    <mergeCell ref="A99:A100"/>
    <mergeCell ref="T110:U110"/>
    <mergeCell ref="R109:S109"/>
    <mergeCell ref="R110:S110"/>
    <mergeCell ref="T100:U100"/>
    <mergeCell ref="B72:M72"/>
    <mergeCell ref="O72:P72"/>
    <mergeCell ref="O73:P73"/>
    <mergeCell ref="C24:AB24"/>
    <mergeCell ref="T42:U42"/>
    <mergeCell ref="A92:A93"/>
    <mergeCell ref="R59:S59"/>
    <mergeCell ref="R81:S81"/>
    <mergeCell ref="B88:E88"/>
    <mergeCell ref="R82:S82"/>
    <mergeCell ref="T82:U82"/>
    <mergeCell ref="B70:M70"/>
    <mergeCell ref="B71:M71"/>
    <mergeCell ref="Q157:R157"/>
    <mergeCell ref="T123:U123"/>
    <mergeCell ref="T124:U124"/>
    <mergeCell ref="W157:X157"/>
    <mergeCell ref="R126:S126"/>
    <mergeCell ref="R120:S120"/>
    <mergeCell ref="T127:V127"/>
    <mergeCell ref="O146:Q146"/>
    <mergeCell ref="T146:V146"/>
    <mergeCell ref="O123:Q123"/>
    <mergeCell ref="Q156:R156"/>
    <mergeCell ref="T111:U111"/>
    <mergeCell ref="T113:V113"/>
    <mergeCell ref="B106:E106"/>
    <mergeCell ref="R103:S103"/>
    <mergeCell ref="R45:S45"/>
    <mergeCell ref="B77:AB77"/>
    <mergeCell ref="B121:AE121"/>
    <mergeCell ref="B111:J111"/>
    <mergeCell ref="B104:J104"/>
    <mergeCell ref="W160:X160"/>
    <mergeCell ref="X99:AB99"/>
    <mergeCell ref="X92:AB92"/>
    <mergeCell ref="R130:S130"/>
    <mergeCell ref="O110:Q110"/>
    <mergeCell ref="O111:Q111"/>
    <mergeCell ref="T109:U109"/>
    <mergeCell ref="Q160:R160"/>
    <mergeCell ref="O99:Q100"/>
    <mergeCell ref="B148:AE148"/>
    <mergeCell ref="Q20:R20"/>
    <mergeCell ref="AC20:AD20"/>
    <mergeCell ref="AC13:AD13"/>
    <mergeCell ref="N14:Y14"/>
    <mergeCell ref="AC14:AD14"/>
    <mergeCell ref="N16:Y16"/>
    <mergeCell ref="AC16:AD16"/>
    <mergeCell ref="N13:Y13"/>
    <mergeCell ref="E20:N20"/>
    <mergeCell ref="T20:Y20"/>
    <mergeCell ref="B19:C19"/>
    <mergeCell ref="E19:N19"/>
    <mergeCell ref="T19:Y19"/>
    <mergeCell ref="B13:C13"/>
    <mergeCell ref="B14:C14"/>
    <mergeCell ref="B17:C17"/>
    <mergeCell ref="B16:C16"/>
    <mergeCell ref="AC17:AD17"/>
    <mergeCell ref="C35:AB35"/>
    <mergeCell ref="C31:AB31"/>
    <mergeCell ref="C32:AB32"/>
    <mergeCell ref="C33:AB33"/>
    <mergeCell ref="C34:AB34"/>
    <mergeCell ref="AC19:AD19"/>
    <mergeCell ref="B20:C20"/>
    <mergeCell ref="N17:Y17"/>
    <mergeCell ref="Q19:R19"/>
    <mergeCell ref="W161:X161"/>
    <mergeCell ref="C36:AB36"/>
    <mergeCell ref="T46:U46"/>
    <mergeCell ref="W156:X156"/>
    <mergeCell ref="T47:U47"/>
    <mergeCell ref="B76:AB76"/>
    <mergeCell ref="B129:AB129"/>
    <mergeCell ref="B128:AE128"/>
    <mergeCell ref="Q161:R161"/>
    <mergeCell ref="B62:M62"/>
    <mergeCell ref="B65:M65"/>
    <mergeCell ref="O50:P50"/>
    <mergeCell ref="O51:P51"/>
    <mergeCell ref="O52:P52"/>
    <mergeCell ref="O53:P53"/>
    <mergeCell ref="B45:M45"/>
    <mergeCell ref="B46:M46"/>
    <mergeCell ref="B47:M47"/>
    <mergeCell ref="O54:P54"/>
    <mergeCell ref="O61:P61"/>
    <mergeCell ref="T54:U54"/>
    <mergeCell ref="B60:M60"/>
    <mergeCell ref="B61:M61"/>
    <mergeCell ref="B54:M54"/>
    <mergeCell ref="O45:P45"/>
    <mergeCell ref="O46:P46"/>
    <mergeCell ref="O47:P47"/>
    <mergeCell ref="O48:P48"/>
    <mergeCell ref="O49:P49"/>
    <mergeCell ref="O60:P60"/>
    <mergeCell ref="B66:M66"/>
    <mergeCell ref="B67:M67"/>
    <mergeCell ref="B68:M68"/>
    <mergeCell ref="B73:M73"/>
    <mergeCell ref="B74:M74"/>
    <mergeCell ref="B75:M75"/>
    <mergeCell ref="B69:M69"/>
    <mergeCell ref="O62:P62"/>
    <mergeCell ref="O63:P63"/>
    <mergeCell ref="O64:P64"/>
    <mergeCell ref="O65:P65"/>
    <mergeCell ref="O70:P70"/>
    <mergeCell ref="O71:P71"/>
    <mergeCell ref="O66:P66"/>
    <mergeCell ref="O67:P67"/>
    <mergeCell ref="O68:P68"/>
    <mergeCell ref="O69:P69"/>
    <mergeCell ref="O74:P74"/>
    <mergeCell ref="O75:P75"/>
    <mergeCell ref="B79:M79"/>
    <mergeCell ref="B136:Q136"/>
    <mergeCell ref="B85:M85"/>
    <mergeCell ref="B86:M86"/>
    <mergeCell ref="B107:J107"/>
    <mergeCell ref="B108:J108"/>
    <mergeCell ref="B109:J109"/>
    <mergeCell ref="B110:J110"/>
  </mergeCells>
  <phoneticPr fontId="16" type="noConversion"/>
  <pageMargins left="0.19685039370078741" right="0.19685039370078741" top="0.19685039370078741" bottom="0.19685039370078741" header="0.31496062992125984" footer="0.31496062992125984"/>
  <pageSetup paperSize="9" scale="67" orientation="landscape" verticalDpi="0" r:id="rId1"/>
  <rowBreaks count="4" manualBreakCount="4">
    <brk id="38" max="18" man="1"/>
    <brk id="75" max="30" man="1"/>
    <brk id="121" max="30" man="1"/>
    <brk id="144"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S_Smal</dc:creator>
  <cp:lastModifiedBy>Ліщук Петро Андрійович</cp:lastModifiedBy>
  <cp:lastPrinted>2021-02-17T08:16:43Z</cp:lastPrinted>
  <dcterms:created xsi:type="dcterms:W3CDTF">2019-01-14T08:15:45Z</dcterms:created>
  <dcterms:modified xsi:type="dcterms:W3CDTF">2021-02-18T12:31:03Z</dcterms:modified>
</cp:coreProperties>
</file>