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810" windowWidth="10590" windowHeight="8505" activeTab="1"/>
  </bookViews>
  <sheets>
    <sheet name="3" sheetId="1" r:id="rId1"/>
    <sheet name="4" sheetId="2" r:id="rId2"/>
  </sheets>
  <definedNames>
    <definedName name="_xlnm.Print_Titles" localSheetId="0">'3'!$A:$T,'3'!$20:$20</definedName>
    <definedName name="_xlnm.Print_Titles" localSheetId="1">'4'!$A:$R,'4'!$17:$17</definedName>
    <definedName name="_xlnm.Print_Area" localSheetId="0">'3'!$A$1:$T$54</definedName>
    <definedName name="_xlnm.Print_Area" localSheetId="1">'4'!$A$1:$R$54</definedName>
  </definedNames>
  <calcPr fullCalcOnLoad="1"/>
</workbook>
</file>

<file path=xl/sharedStrings.xml><?xml version="1.0" encoding="utf-8"?>
<sst xmlns="http://schemas.openxmlformats.org/spreadsheetml/2006/main" count="428" uniqueCount="117">
  <si>
    <t>№ з/п</t>
  </si>
  <si>
    <t>Найменування заходів (пооб'єктно)</t>
  </si>
  <si>
    <t>(підпис)</t>
  </si>
  <si>
    <t>х </t>
  </si>
  <si>
    <t>виробничі інвестиції з прибутку</t>
  </si>
  <si>
    <t>амортизаційні відрахування</t>
  </si>
  <si>
    <t xml:space="preserve">загальна сума </t>
  </si>
  <si>
    <t>господарський  (вартість    матеріальних ресурсів)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</si>
  <si>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</si>
  <si>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</si>
  <si>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</si>
  <si>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підля-гають повер-ненню</t>
  </si>
  <si>
    <t>№ аркуша обґрунтовуючих матеріалів</t>
  </si>
  <si>
    <t>госпо-дарський  (вартість    матері-альних ресурсів)</t>
  </si>
  <si>
    <t>Кількісний показник (одиниця виміру)</t>
  </si>
  <si>
    <t>х</t>
  </si>
  <si>
    <t>Графік здійснення заходів та використання коштів на планований та прогнозний періоди    тис. грн (без ПДВ)</t>
  </si>
  <si>
    <t xml:space="preserve">  1.2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</si>
  <si>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</si>
  <si>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</si>
  <si>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аморти-заційні відраху-вання</t>
  </si>
  <si>
    <t>позичко-ві кошти</t>
  </si>
  <si>
    <t xml:space="preserve">не підлягають повернен-ню </t>
  </si>
  <si>
    <t>бюджетні кошти (не підлягають поверненню)</t>
  </si>
  <si>
    <t>підряд-ний</t>
  </si>
  <si>
    <r>
      <t>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</si>
  <si>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ПОГОДЖЕНО</t>
  </si>
  <si>
    <t>М.П.</t>
  </si>
  <si>
    <t xml:space="preserve">ЗАТВЕРДЖЕНО                         </t>
  </si>
  <si>
    <t>(посадова особа ліцензіата)</t>
  </si>
  <si>
    <t>(ПІБ)</t>
  </si>
  <si>
    <t xml:space="preserve">(найменування ліцензіата) </t>
  </si>
  <si>
    <t>інші залучені кошти,    з них:</t>
  </si>
  <si>
    <t>Заходи зі зниження питомих витрат, а також втрат ресурсів, з них:</t>
  </si>
  <si>
    <t>Інші заходи, з них:</t>
  </si>
  <si>
    <t xml:space="preserve">(найменування ліцензіата)  </t>
  </si>
  <si>
    <t>з урахуванням: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</si>
  <si>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</si>
  <si>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</si>
  <si>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 xml:space="preserve">                (найменування органу місцевого самоврядування)</t>
  </si>
  <si>
    <t>Економія фонду заробітної плати (тис. грн./рік)</t>
  </si>
  <si>
    <t>Примітки:</t>
  </si>
  <si>
    <t>х - ліцензіатом не заповнюється.</t>
  </si>
  <si>
    <t>Економія паливно-енергетичних ресурсів                  (тони умовного палива/прогнозний період)</t>
  </si>
  <si>
    <r>
      <t>Рішення___</t>
    </r>
    <r>
      <rPr>
        <u val="single"/>
        <sz val="9"/>
        <color indexed="8"/>
        <rFont val="Times New Roman"/>
        <family val="1"/>
      </rPr>
      <t>Хмельницької міської ради</t>
    </r>
    <r>
      <rPr>
        <sz val="9"/>
        <color indexed="8"/>
        <rFont val="Times New Roman"/>
        <family val="1"/>
      </rPr>
      <t>___</t>
    </r>
  </si>
  <si>
    <r>
      <t>Рішення______</t>
    </r>
    <r>
      <rPr>
        <u val="single"/>
        <sz val="9"/>
        <color indexed="8"/>
        <rFont val="Times New Roman"/>
        <family val="1"/>
      </rPr>
      <t>Хмельницької міської ради</t>
    </r>
    <r>
      <rPr>
        <sz val="9"/>
        <color indexed="8"/>
        <rFont val="Times New Roman"/>
        <family val="1"/>
      </rPr>
      <t>______</t>
    </r>
  </si>
  <si>
    <t xml:space="preserve">                                  (посада відповідального виконавця)</t>
  </si>
  <si>
    <t>ФІНАНСОВИЙ ПЛАН</t>
  </si>
  <si>
    <t>залиш-кові кошти</t>
  </si>
  <si>
    <t>планований період</t>
  </si>
  <si>
    <t>1-й рік</t>
  </si>
  <si>
    <t>2-й рік</t>
  </si>
  <si>
    <t>n*-й рік</t>
  </si>
  <si>
    <t>Економія паливно-енергетичних ресурсів
(тони умовного палива/прогнозний період)</t>
  </si>
  <si>
    <t>позичкові кошти</t>
  </si>
  <si>
    <t>залишкові кошти</t>
  </si>
  <si>
    <t>інші залучені кошти, з них:</t>
  </si>
  <si>
    <t>підрядний</t>
  </si>
  <si>
    <t xml:space="preserve">  1.1</t>
  </si>
  <si>
    <t>1.1.1</t>
  </si>
  <si>
    <t>1.1.2</t>
  </si>
  <si>
    <t>1.1.3</t>
  </si>
  <si>
    <t>1.1.4</t>
  </si>
  <si>
    <t>Усього за підпунктом 1.1</t>
  </si>
  <si>
    <t>1.2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</si>
  <si>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</si>
  <si>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>Усього за підпунктом 1.2</t>
  </si>
  <si>
    <t xml:space="preserve"> 1.3</t>
  </si>
  <si>
    <t>Усього за підпунктом 1.3</t>
  </si>
  <si>
    <t>Усього за пунктом 1</t>
  </si>
  <si>
    <t xml:space="preserve"> Будівництво, реконструкція та модернізація об’єктів теплопостачання, з урахуванням:</t>
  </si>
  <si>
    <t>Інші заходи</t>
  </si>
  <si>
    <t>2.1</t>
  </si>
  <si>
    <t>2.2</t>
  </si>
  <si>
    <t>Усього за підпунктом 2.1</t>
  </si>
  <si>
    <t>Усього за підпунктом 2.2</t>
  </si>
  <si>
    <t>2.3</t>
  </si>
  <si>
    <t>Усього за підпунктом 2.3</t>
  </si>
  <si>
    <t>Усього за пунктом 2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</si>
  <si>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</si>
  <si>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</si>
  <si>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</si>
  <si>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n* – кількість років інвестиційної програми.</t>
  </si>
  <si>
    <t>МКП "Хмельницьктеплокомуненерго"</t>
  </si>
  <si>
    <t>підлягають поверненню</t>
  </si>
  <si>
    <t xml:space="preserve">не підлягають поверненню </t>
  </si>
  <si>
    <r>
      <t xml:space="preserve">Строк окупності (місяців) </t>
    </r>
    <r>
      <rPr>
        <b/>
        <sz val="10"/>
        <rFont val="Times New Roman"/>
        <family val="1"/>
      </rPr>
      <t>**</t>
    </r>
  </si>
  <si>
    <r>
      <t xml:space="preserve">Економічний ефект (тис. грн.) </t>
    </r>
    <r>
      <rPr>
        <b/>
        <sz val="10"/>
        <rFont val="Times New Roman"/>
        <family val="1"/>
      </rPr>
      <t>***</t>
    </r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</si>
  <si>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</si>
  <si>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</si>
  <si>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>Начальник ВТВ</t>
  </si>
  <si>
    <t>(посада відповідального виконавця)</t>
  </si>
  <si>
    <t>Рапацький І.Л.</t>
  </si>
  <si>
    <t>Скалій В.М.</t>
  </si>
  <si>
    <t>Директор</t>
  </si>
  <si>
    <t>(найменування органу місцевого самоврядування)</t>
  </si>
  <si>
    <t>від _____________________ №___________</t>
  </si>
  <si>
    <r>
      <t>від _</t>
    </r>
    <r>
      <rPr>
        <u val="single"/>
        <sz val="9"/>
        <color indexed="8"/>
        <rFont val="Times New Roman"/>
        <family val="1"/>
      </rPr>
      <t>__________________</t>
    </r>
    <r>
      <rPr>
        <sz val="9"/>
        <color indexed="8"/>
        <rFont val="Times New Roman"/>
        <family val="1"/>
      </rPr>
      <t>__ №________________</t>
    </r>
  </si>
  <si>
    <t xml:space="preserve">  1.3</t>
  </si>
  <si>
    <t>Ø273 мм L=300 м</t>
  </si>
  <si>
    <t>1.1.5</t>
  </si>
  <si>
    <t>Ø159 мм L=660 м</t>
  </si>
  <si>
    <t>Реконструкція насосного парку в котельні по вул. Бандери, 32/1 (велика)</t>
  </si>
  <si>
    <t>Реконструкція котельні по вул. Зарічанській, 2</t>
  </si>
  <si>
    <t>Заміна теплової мережі по вул. Героїв АТО 
від ТК-17.3-16 до ж/б №3/1 із заміною труб на попередньоізольовані</t>
  </si>
  <si>
    <t>1 ЦТП</t>
  </si>
  <si>
    <t>Реконструкція теплової мережі по вул. Зарічанській, 4 від ТК40 до ТК42 із заміною труб на попередньоізольовані</t>
  </si>
  <si>
    <t>Реконструкція теплової мережі по вул. Зарічанській від ТК40 до котельні із заміною труб на попередньоізольовані</t>
  </si>
  <si>
    <t>Ø273 мм L=240 м</t>
  </si>
  <si>
    <t>1 насос
Wilo SCP200/560HA</t>
  </si>
  <si>
    <r>
      <t>"_</t>
    </r>
    <r>
      <rPr>
        <u val="single"/>
        <sz val="9"/>
        <color indexed="8"/>
        <rFont val="Times New Roman"/>
        <family val="1"/>
      </rPr>
      <t>___</t>
    </r>
    <r>
      <rPr>
        <sz val="9"/>
        <color indexed="8"/>
        <rFont val="Times New Roman"/>
        <family val="1"/>
      </rPr>
      <t>_"__</t>
    </r>
    <r>
      <rPr>
        <u val="single"/>
        <sz val="9"/>
        <color indexed="8"/>
        <rFont val="Times New Roman"/>
        <family val="1"/>
      </rPr>
      <t>____________</t>
    </r>
    <r>
      <rPr>
        <sz val="9"/>
        <color indexed="8"/>
        <rFont val="Times New Roman"/>
        <family val="1"/>
      </rPr>
      <t xml:space="preserve">__ </t>
    </r>
    <r>
      <rPr>
        <u val="single"/>
        <sz val="9"/>
        <color indexed="8"/>
        <rFont val="Times New Roman"/>
        <family val="1"/>
      </rPr>
      <t>2019</t>
    </r>
    <r>
      <rPr>
        <sz val="9"/>
        <color indexed="8"/>
        <rFont val="Times New Roman"/>
        <family val="1"/>
      </rPr>
      <t>_ року</t>
    </r>
  </si>
  <si>
    <t>1.1.6</t>
  </si>
  <si>
    <t>2 насоси, 1 ХВО</t>
  </si>
  <si>
    <t>Технічне переоснащення котельні 
по вул. Свободи, 44</t>
  </si>
  <si>
    <t>використання коштів для виконання інвестиційної програми на 2019 рік (зі змінами)</t>
  </si>
  <si>
    <t>використання коштів для  виконання  інвестиційної програми та  їх урахування у структурі тарифів на 12 місяців (зі змінами)</t>
  </si>
  <si>
    <t>"______"___________________ 2019 року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</si>
</sst>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0.0"/>
    <numFmt numFmtId="196" formatCode="0.000"/>
    <numFmt numFmtId="197" formatCode="0.000000"/>
    <numFmt numFmtId="198" formatCode="0.00000"/>
    <numFmt numFmtId="199" formatCode="0.0000"/>
    <numFmt numFmtId="200" formatCode="#,##0.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12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3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79" fontId="13" fillId="0" borderId="0" xfId="63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3" fontId="2" fillId="0" borderId="10" xfId="55" applyNumberFormat="1" applyFont="1" applyFill="1" applyBorder="1" applyAlignment="1">
      <alignment horizontal="center" wrapText="1"/>
      <protection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vertical="top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4" fontId="2" fillId="0" borderId="10" xfId="55" applyNumberFormat="1" applyFont="1" applyFill="1" applyBorder="1" applyAlignment="1">
      <alignment horizontal="center" wrapText="1"/>
      <protection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34" applyFont="1" applyFill="1" applyBorder="1" applyAlignment="1" applyProtection="1">
      <alignment horizontal="center" vertical="center" wrapText="1"/>
      <protection locked="0"/>
    </xf>
    <xf numFmtId="0" fontId="8" fillId="0" borderId="16" xfId="34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8" fillId="0" borderId="17" xfId="34" applyNumberFormat="1" applyFont="1" applyFill="1" applyBorder="1" applyAlignment="1" applyProtection="1">
      <alignment horizontal="center" vertical="center" wrapText="1"/>
      <protection/>
    </xf>
    <xf numFmtId="0" fontId="8" fillId="0" borderId="11" xfId="34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2" xfId="34" applyFont="1" applyFill="1" applyBorder="1" applyAlignment="1" applyProtection="1">
      <alignment horizontal="center" vertical="center" wrapText="1"/>
      <protection locked="0"/>
    </xf>
    <xf numFmtId="0" fontId="8" fillId="0" borderId="11" xfId="34" applyFont="1" applyFill="1" applyBorder="1" applyAlignment="1" applyProtection="1">
      <alignment horizontal="center" vertical="center" wrapText="1"/>
      <protection locked="0"/>
    </xf>
    <xf numFmtId="196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79" fontId="8" fillId="0" borderId="18" xfId="63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17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/>
    </xf>
    <xf numFmtId="0" fontId="4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17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-6 инвест программа 2015 г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="120" zoomScaleNormal="120" zoomScaleSheetLayoutView="120" zoomScalePageLayoutView="0" workbookViewId="0" topLeftCell="A31">
      <selection activeCell="L50" sqref="L50"/>
    </sheetView>
  </sheetViews>
  <sheetFormatPr defaultColWidth="5.25390625" defaultRowHeight="69.75" customHeight="1"/>
  <cols>
    <col min="1" max="1" width="6.875" style="13" customWidth="1"/>
    <col min="2" max="2" width="37.00390625" style="14" customWidth="1"/>
    <col min="3" max="3" width="15.625" style="14" customWidth="1"/>
    <col min="4" max="4" width="6.625" style="14" customWidth="1"/>
    <col min="5" max="5" width="6.75390625" style="14" customWidth="1"/>
    <col min="6" max="6" width="7.75390625" style="14" customWidth="1"/>
    <col min="7" max="8" width="6.625" style="14" customWidth="1"/>
    <col min="9" max="9" width="5.375" style="14" customWidth="1"/>
    <col min="10" max="10" width="8.25390625" style="14" customWidth="1"/>
    <col min="11" max="11" width="10.625" style="14" customWidth="1"/>
    <col min="12" max="12" width="7.625" style="14" customWidth="1"/>
    <col min="13" max="13" width="6.125" style="14" customWidth="1"/>
    <col min="14" max="14" width="7.875" style="14" customWidth="1"/>
    <col min="15" max="15" width="5.875" style="14" customWidth="1"/>
    <col min="16" max="16" width="6.75390625" style="14" customWidth="1"/>
    <col min="17" max="17" width="5.25390625" style="14" customWidth="1"/>
    <col min="18" max="18" width="4.125" style="14" customWidth="1"/>
    <col min="19" max="19" width="6.125" style="14" customWidth="1"/>
    <col min="20" max="20" width="6.375" style="17" customWidth="1"/>
    <col min="21" max="22" width="5.25390625" style="17" customWidth="1"/>
    <col min="23" max="16384" width="5.25390625" style="14" customWidth="1"/>
  </cols>
  <sheetData>
    <row r="1" spans="13:20" ht="10.5" customHeight="1">
      <c r="M1" s="15"/>
      <c r="N1" s="15"/>
      <c r="O1" s="122"/>
      <c r="P1" s="122"/>
      <c r="Q1" s="122"/>
      <c r="R1" s="122"/>
      <c r="S1" s="122"/>
      <c r="T1" s="122"/>
    </row>
    <row r="2" spans="13:20" ht="4.5" customHeight="1" hidden="1">
      <c r="M2" s="15"/>
      <c r="N2" s="15"/>
      <c r="O2" s="16"/>
      <c r="P2" s="18"/>
      <c r="Q2" s="18"/>
      <c r="R2" s="18"/>
      <c r="S2" s="18"/>
      <c r="T2" s="18"/>
    </row>
    <row r="3" spans="2:20" ht="12" customHeight="1">
      <c r="B3" s="50" t="s">
        <v>26</v>
      </c>
      <c r="C3" s="38"/>
      <c r="D3" s="38"/>
      <c r="E3" s="38"/>
      <c r="M3" s="15"/>
      <c r="N3" s="66"/>
      <c r="O3" s="66"/>
      <c r="P3" s="135" t="s">
        <v>28</v>
      </c>
      <c r="Q3" s="135"/>
      <c r="R3" s="135"/>
      <c r="S3" s="135"/>
      <c r="T3" s="135"/>
    </row>
    <row r="4" spans="2:20" ht="12" customHeight="1">
      <c r="B4" s="134" t="s">
        <v>45</v>
      </c>
      <c r="C4" s="134"/>
      <c r="D4" s="134"/>
      <c r="E4" s="134"/>
      <c r="M4" s="15"/>
      <c r="N4" s="20"/>
      <c r="O4" s="20"/>
      <c r="P4" s="130" t="s">
        <v>94</v>
      </c>
      <c r="Q4" s="130"/>
      <c r="R4" s="130"/>
      <c r="S4" s="130"/>
      <c r="T4" s="130"/>
    </row>
    <row r="5" spans="2:20" ht="9.75" customHeight="1">
      <c r="B5" s="61" t="s">
        <v>39</v>
      </c>
      <c r="C5" s="61"/>
      <c r="D5" s="61"/>
      <c r="E5" s="61"/>
      <c r="M5" s="15"/>
      <c r="N5" s="61"/>
      <c r="O5" s="61"/>
      <c r="P5" s="131" t="s">
        <v>29</v>
      </c>
      <c r="Q5" s="131"/>
      <c r="R5" s="131"/>
      <c r="S5" s="131"/>
      <c r="T5" s="131"/>
    </row>
    <row r="6" spans="2:20" ht="9" customHeight="1">
      <c r="B6" s="22"/>
      <c r="C6" s="22"/>
      <c r="D6" s="123"/>
      <c r="E6" s="123"/>
      <c r="M6" s="15"/>
      <c r="N6" s="20"/>
      <c r="O6" s="20"/>
      <c r="P6" s="20"/>
      <c r="Q6" s="20"/>
      <c r="R6" s="19"/>
      <c r="S6" s="18"/>
      <c r="T6" s="18"/>
    </row>
    <row r="7" spans="2:20" ht="11.25" customHeight="1">
      <c r="B7" s="136" t="s">
        <v>97</v>
      </c>
      <c r="C7" s="136"/>
      <c r="D7" s="136"/>
      <c r="E7" s="136"/>
      <c r="M7" s="15"/>
      <c r="N7" s="20"/>
      <c r="O7" s="20"/>
      <c r="P7" s="132" t="s">
        <v>93</v>
      </c>
      <c r="Q7" s="132"/>
      <c r="R7" s="132"/>
      <c r="S7" s="132"/>
      <c r="T7" s="132"/>
    </row>
    <row r="8" spans="2:20" ht="12.75" customHeight="1">
      <c r="B8" s="23" t="s">
        <v>27</v>
      </c>
      <c r="C8" s="24"/>
      <c r="D8" s="24"/>
      <c r="E8" s="24"/>
      <c r="M8" s="15"/>
      <c r="N8" s="51"/>
      <c r="O8" s="25"/>
      <c r="P8" s="133" t="s">
        <v>2</v>
      </c>
      <c r="Q8" s="133"/>
      <c r="R8" s="133"/>
      <c r="S8" s="133" t="s">
        <v>30</v>
      </c>
      <c r="T8" s="133"/>
    </row>
    <row r="9" spans="13:20" ht="14.25" customHeight="1">
      <c r="M9" s="15"/>
      <c r="N9" s="38"/>
      <c r="O9" s="38"/>
      <c r="P9" s="123" t="s">
        <v>110</v>
      </c>
      <c r="Q9" s="123"/>
      <c r="R9" s="123"/>
      <c r="S9" s="123"/>
      <c r="T9" s="123"/>
    </row>
    <row r="10" spans="13:20" ht="12.75" customHeight="1">
      <c r="M10" s="15"/>
      <c r="N10" s="23"/>
      <c r="O10" s="24"/>
      <c r="P10" s="23" t="s">
        <v>27</v>
      </c>
      <c r="Q10" s="19"/>
      <c r="R10" s="19"/>
      <c r="S10" s="18"/>
      <c r="T10" s="18"/>
    </row>
    <row r="11" spans="1:22" s="32" customFormat="1" ht="6" customHeight="1">
      <c r="A11" s="26"/>
      <c r="B11" s="27"/>
      <c r="C11" s="28"/>
      <c r="D11" s="28"/>
      <c r="E11" s="28"/>
      <c r="F11" s="26"/>
      <c r="G11" s="29"/>
      <c r="H11" s="29"/>
      <c r="I11" s="29"/>
      <c r="J11" s="29"/>
      <c r="K11" s="29"/>
      <c r="L11" s="26"/>
      <c r="M11" s="29"/>
      <c r="N11" s="29"/>
      <c r="O11" s="29"/>
      <c r="P11" s="29"/>
      <c r="Q11" s="29"/>
      <c r="R11" s="26"/>
      <c r="S11" s="26"/>
      <c r="T11" s="30"/>
      <c r="U11" s="31"/>
      <c r="V11" s="31"/>
    </row>
    <row r="12" spans="1:20" ht="15.75" customHeight="1">
      <c r="A12" s="106" t="s">
        <v>47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0" ht="15.75" customHeight="1">
      <c r="A13" s="106" t="s">
        <v>114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1:20" ht="16.5" customHeight="1">
      <c r="A14" s="84"/>
      <c r="B14" s="10"/>
      <c r="C14" s="139" t="s">
        <v>83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0"/>
      <c r="O14" s="10"/>
      <c r="P14" s="10"/>
      <c r="Q14" s="10"/>
      <c r="R14" s="10"/>
      <c r="S14" s="10"/>
      <c r="T14" s="10"/>
    </row>
    <row r="15" spans="1:20" ht="12.75" customHeight="1">
      <c r="A15" s="108" t="s">
        <v>31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ht="57.75" customHeight="1">
      <c r="A16" s="99" t="s">
        <v>0</v>
      </c>
      <c r="B16" s="99" t="s">
        <v>1</v>
      </c>
      <c r="C16" s="99" t="s">
        <v>14</v>
      </c>
      <c r="D16" s="104" t="s">
        <v>9</v>
      </c>
      <c r="E16" s="137"/>
      <c r="F16" s="137"/>
      <c r="G16" s="137"/>
      <c r="H16" s="137"/>
      <c r="I16" s="137"/>
      <c r="J16" s="137"/>
      <c r="K16" s="105"/>
      <c r="L16" s="104" t="s">
        <v>10</v>
      </c>
      <c r="M16" s="105"/>
      <c r="N16" s="104" t="s">
        <v>16</v>
      </c>
      <c r="O16" s="137"/>
      <c r="P16" s="105"/>
      <c r="Q16" s="115" t="s">
        <v>18</v>
      </c>
      <c r="R16" s="115" t="s">
        <v>12</v>
      </c>
      <c r="S16" s="115" t="s">
        <v>53</v>
      </c>
      <c r="T16" s="115" t="s">
        <v>19</v>
      </c>
    </row>
    <row r="17" spans="1:20" ht="14.25" customHeight="1">
      <c r="A17" s="100"/>
      <c r="B17" s="100"/>
      <c r="C17" s="100"/>
      <c r="D17" s="99" t="s">
        <v>6</v>
      </c>
      <c r="E17" s="124" t="s">
        <v>36</v>
      </c>
      <c r="F17" s="125"/>
      <c r="G17" s="125"/>
      <c r="H17" s="125"/>
      <c r="I17" s="125"/>
      <c r="J17" s="125"/>
      <c r="K17" s="126"/>
      <c r="L17" s="99" t="s">
        <v>13</v>
      </c>
      <c r="M17" s="99" t="s">
        <v>24</v>
      </c>
      <c r="N17" s="107" t="s">
        <v>49</v>
      </c>
      <c r="O17" s="107"/>
      <c r="P17" s="107"/>
      <c r="Q17" s="116"/>
      <c r="R17" s="116"/>
      <c r="S17" s="116"/>
      <c r="T17" s="116"/>
    </row>
    <row r="18" spans="1:20" ht="25.5" customHeight="1">
      <c r="A18" s="100"/>
      <c r="B18" s="100"/>
      <c r="C18" s="100"/>
      <c r="D18" s="100"/>
      <c r="E18" s="102" t="s">
        <v>20</v>
      </c>
      <c r="F18" s="102" t="s">
        <v>4</v>
      </c>
      <c r="G18" s="102" t="s">
        <v>21</v>
      </c>
      <c r="H18" s="102" t="s">
        <v>48</v>
      </c>
      <c r="I18" s="118" t="s">
        <v>32</v>
      </c>
      <c r="J18" s="119"/>
      <c r="K18" s="102" t="s">
        <v>23</v>
      </c>
      <c r="L18" s="100"/>
      <c r="M18" s="100"/>
      <c r="N18" s="107"/>
      <c r="O18" s="107"/>
      <c r="P18" s="107"/>
      <c r="Q18" s="116"/>
      <c r="R18" s="116"/>
      <c r="S18" s="116"/>
      <c r="T18" s="116"/>
    </row>
    <row r="19" spans="1:20" ht="82.5" customHeight="1">
      <c r="A19" s="101"/>
      <c r="B19" s="101"/>
      <c r="C19" s="101"/>
      <c r="D19" s="101"/>
      <c r="E19" s="103"/>
      <c r="F19" s="103"/>
      <c r="G19" s="103"/>
      <c r="H19" s="103"/>
      <c r="I19" s="34" t="s">
        <v>11</v>
      </c>
      <c r="J19" s="34" t="s">
        <v>22</v>
      </c>
      <c r="K19" s="103"/>
      <c r="L19" s="101"/>
      <c r="M19" s="101"/>
      <c r="N19" s="34" t="s">
        <v>50</v>
      </c>
      <c r="O19" s="75" t="s">
        <v>51</v>
      </c>
      <c r="P19" s="74" t="s">
        <v>52</v>
      </c>
      <c r="Q19" s="117"/>
      <c r="R19" s="117"/>
      <c r="S19" s="117"/>
      <c r="T19" s="117"/>
    </row>
    <row r="20" spans="1:22" s="13" customFormat="1" ht="12.75" customHeight="1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55">
        <v>7</v>
      </c>
      <c r="H20" s="55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6">
        <v>15</v>
      </c>
      <c r="P20" s="7">
        <v>16</v>
      </c>
      <c r="Q20" s="7">
        <v>17</v>
      </c>
      <c r="R20" s="7">
        <v>18</v>
      </c>
      <c r="S20" s="7">
        <v>19</v>
      </c>
      <c r="T20" s="7">
        <v>20</v>
      </c>
      <c r="U20" s="35"/>
      <c r="V20" s="35"/>
    </row>
    <row r="21" spans="1:20" ht="15" customHeight="1">
      <c r="A21" s="86">
        <v>1</v>
      </c>
      <c r="B21" s="112" t="s">
        <v>70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1:20" ht="15" customHeight="1">
      <c r="A22" s="56" t="s">
        <v>58</v>
      </c>
      <c r="B22" s="124" t="s">
        <v>33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ht="26.25" customHeight="1">
      <c r="A23" s="78" t="s">
        <v>59</v>
      </c>
      <c r="B23" s="34" t="s">
        <v>102</v>
      </c>
      <c r="C23" s="34" t="s">
        <v>109</v>
      </c>
      <c r="D23" s="52">
        <f>L23+M23</f>
        <v>1358.54</v>
      </c>
      <c r="E23" s="53" t="s">
        <v>3</v>
      </c>
      <c r="F23" s="53" t="s">
        <v>3</v>
      </c>
      <c r="G23" s="53" t="s">
        <v>3</v>
      </c>
      <c r="H23" s="80">
        <v>0</v>
      </c>
      <c r="I23" s="53" t="s">
        <v>3</v>
      </c>
      <c r="J23" s="53" t="s">
        <v>3</v>
      </c>
      <c r="K23" s="53" t="s">
        <v>3</v>
      </c>
      <c r="L23" s="52">
        <v>0</v>
      </c>
      <c r="M23" s="52">
        <v>1358.54</v>
      </c>
      <c r="N23" s="52">
        <f>D23</f>
        <v>1358.54</v>
      </c>
      <c r="O23" s="52">
        <v>0</v>
      </c>
      <c r="P23" s="52">
        <v>0</v>
      </c>
      <c r="Q23" s="52">
        <f aca="true" t="shared" si="0" ref="Q23:Q29">ROUND(N23/T23*12,2)</f>
        <v>51.06</v>
      </c>
      <c r="R23" s="52"/>
      <c r="S23" s="52">
        <v>47.69</v>
      </c>
      <c r="T23" s="52">
        <v>319.28</v>
      </c>
    </row>
    <row r="24" spans="1:20" ht="37.5" customHeight="1">
      <c r="A24" s="78" t="s">
        <v>60</v>
      </c>
      <c r="B24" s="34" t="s">
        <v>106</v>
      </c>
      <c r="C24" s="34" t="s">
        <v>99</v>
      </c>
      <c r="D24" s="52">
        <f>L24+M24</f>
        <v>1298.98</v>
      </c>
      <c r="E24" s="53" t="s">
        <v>3</v>
      </c>
      <c r="F24" s="53" t="s">
        <v>3</v>
      </c>
      <c r="G24" s="53" t="s">
        <v>3</v>
      </c>
      <c r="H24" s="80">
        <v>0</v>
      </c>
      <c r="I24" s="53" t="s">
        <v>3</v>
      </c>
      <c r="J24" s="53" t="s">
        <v>3</v>
      </c>
      <c r="K24" s="53" t="s">
        <v>3</v>
      </c>
      <c r="L24" s="52">
        <v>0</v>
      </c>
      <c r="M24" s="52">
        <f>ROUND(1304.04-5.059,2)</f>
        <v>1298.98</v>
      </c>
      <c r="N24" s="52">
        <f>D24</f>
        <v>1298.98</v>
      </c>
      <c r="O24" s="52">
        <v>0</v>
      </c>
      <c r="P24" s="52">
        <v>0</v>
      </c>
      <c r="Q24" s="52">
        <f t="shared" si="0"/>
        <v>66.49</v>
      </c>
      <c r="R24" s="52"/>
      <c r="S24" s="52">
        <v>37.17</v>
      </c>
      <c r="T24" s="52">
        <v>234.45</v>
      </c>
    </row>
    <row r="25" spans="1:20" ht="36">
      <c r="A25" s="78" t="s">
        <v>61</v>
      </c>
      <c r="B25" s="34" t="s">
        <v>107</v>
      </c>
      <c r="C25" s="34" t="s">
        <v>108</v>
      </c>
      <c r="D25" s="52">
        <f>L25+M25</f>
        <v>979.01</v>
      </c>
      <c r="E25" s="53" t="s">
        <v>3</v>
      </c>
      <c r="F25" s="53" t="s">
        <v>3</v>
      </c>
      <c r="G25" s="53" t="s">
        <v>3</v>
      </c>
      <c r="H25" s="80">
        <v>0</v>
      </c>
      <c r="I25" s="53" t="s">
        <v>3</v>
      </c>
      <c r="J25" s="53" t="s">
        <v>3</v>
      </c>
      <c r="K25" s="53" t="s">
        <v>3</v>
      </c>
      <c r="L25" s="52">
        <v>0</v>
      </c>
      <c r="M25" s="52">
        <f>ROUND(983.537-4.529,2)</f>
        <v>979.01</v>
      </c>
      <c r="N25" s="52">
        <f>D25</f>
        <v>979.01</v>
      </c>
      <c r="O25" s="52">
        <v>0</v>
      </c>
      <c r="P25" s="52">
        <v>0</v>
      </c>
      <c r="Q25" s="52">
        <f t="shared" si="0"/>
        <v>62.64</v>
      </c>
      <c r="R25" s="52"/>
      <c r="S25" s="52">
        <v>29.73</v>
      </c>
      <c r="T25" s="52">
        <v>187.56</v>
      </c>
    </row>
    <row r="26" spans="1:20" ht="36">
      <c r="A26" s="78" t="s">
        <v>62</v>
      </c>
      <c r="B26" s="34" t="s">
        <v>104</v>
      </c>
      <c r="C26" s="34" t="s">
        <v>101</v>
      </c>
      <c r="D26" s="52">
        <f>L26+M26</f>
        <v>925.53</v>
      </c>
      <c r="E26" s="53" t="s">
        <v>3</v>
      </c>
      <c r="F26" s="53" t="s">
        <v>3</v>
      </c>
      <c r="G26" s="53" t="s">
        <v>3</v>
      </c>
      <c r="H26" s="80">
        <v>0</v>
      </c>
      <c r="I26" s="53" t="s">
        <v>3</v>
      </c>
      <c r="J26" s="53" t="s">
        <v>3</v>
      </c>
      <c r="K26" s="53" t="s">
        <v>3</v>
      </c>
      <c r="L26" s="52">
        <v>925.53</v>
      </c>
      <c r="M26" s="52">
        <v>0</v>
      </c>
      <c r="N26" s="52">
        <f>D26</f>
        <v>925.53</v>
      </c>
      <c r="O26" s="52">
        <v>0</v>
      </c>
      <c r="P26" s="52">
        <v>0</v>
      </c>
      <c r="Q26" s="52">
        <f t="shared" si="0"/>
        <v>34.25</v>
      </c>
      <c r="R26" s="52"/>
      <c r="S26" s="52">
        <v>51.42</v>
      </c>
      <c r="T26" s="52">
        <v>324.32</v>
      </c>
    </row>
    <row r="27" spans="1:20" ht="12">
      <c r="A27" s="78" t="s">
        <v>100</v>
      </c>
      <c r="B27" s="34" t="s">
        <v>103</v>
      </c>
      <c r="C27" s="34" t="s">
        <v>105</v>
      </c>
      <c r="D27" s="52">
        <f>L27+M27</f>
        <v>1806.19</v>
      </c>
      <c r="E27" s="53" t="s">
        <v>3</v>
      </c>
      <c r="F27" s="53" t="s">
        <v>3</v>
      </c>
      <c r="G27" s="53" t="s">
        <v>3</v>
      </c>
      <c r="H27" s="80">
        <v>0</v>
      </c>
      <c r="I27" s="53" t="s">
        <v>3</v>
      </c>
      <c r="J27" s="53" t="s">
        <v>3</v>
      </c>
      <c r="K27" s="53" t="s">
        <v>3</v>
      </c>
      <c r="L27" s="52">
        <v>1806.19</v>
      </c>
      <c r="M27" s="52">
        <v>0</v>
      </c>
      <c r="N27" s="52">
        <f>D27</f>
        <v>1806.19</v>
      </c>
      <c r="O27" s="52">
        <v>0</v>
      </c>
      <c r="P27" s="52">
        <v>0</v>
      </c>
      <c r="Q27" s="52">
        <f>ROUND(N27/T27*12,2)</f>
        <v>23.3</v>
      </c>
      <c r="R27" s="52"/>
      <c r="S27" s="52">
        <v>147.48</v>
      </c>
      <c r="T27" s="52">
        <v>930.22</v>
      </c>
    </row>
    <row r="28" spans="1:20" ht="24">
      <c r="A28" s="78" t="s">
        <v>111</v>
      </c>
      <c r="B28" s="34" t="s">
        <v>113</v>
      </c>
      <c r="C28" s="34" t="s">
        <v>112</v>
      </c>
      <c r="D28" s="52">
        <f>L28+M28</f>
        <v>635.12</v>
      </c>
      <c r="E28" s="53" t="s">
        <v>3</v>
      </c>
      <c r="F28" s="53" t="s">
        <v>3</v>
      </c>
      <c r="G28" s="53" t="s">
        <v>3</v>
      </c>
      <c r="H28" s="80">
        <f>M28</f>
        <v>635.12</v>
      </c>
      <c r="I28" s="53" t="s">
        <v>3</v>
      </c>
      <c r="J28" s="53" t="s">
        <v>3</v>
      </c>
      <c r="K28" s="53" t="s">
        <v>3</v>
      </c>
      <c r="L28" s="52">
        <v>0</v>
      </c>
      <c r="M28" s="52">
        <v>635.12</v>
      </c>
      <c r="N28" s="52">
        <f>D28</f>
        <v>635.12</v>
      </c>
      <c r="O28" s="52">
        <v>0</v>
      </c>
      <c r="P28" s="52">
        <v>0</v>
      </c>
      <c r="Q28" s="52">
        <f t="shared" si="0"/>
        <v>23.48</v>
      </c>
      <c r="R28" s="52"/>
      <c r="S28" s="52">
        <v>42.28</v>
      </c>
      <c r="T28" s="52">
        <v>324.61</v>
      </c>
    </row>
    <row r="29" spans="1:20" ht="14.25" customHeight="1">
      <c r="A29" s="112" t="s">
        <v>63</v>
      </c>
      <c r="B29" s="113"/>
      <c r="C29" s="114"/>
      <c r="D29" s="54">
        <f>SUM(D23:D28)</f>
        <v>7003.37</v>
      </c>
      <c r="E29" s="47" t="s">
        <v>3</v>
      </c>
      <c r="F29" s="47" t="s">
        <v>3</v>
      </c>
      <c r="G29" s="47" t="s">
        <v>3</v>
      </c>
      <c r="H29" s="54">
        <f>SUM(H23:H28)</f>
        <v>635.12</v>
      </c>
      <c r="I29" s="47" t="s">
        <v>3</v>
      </c>
      <c r="J29" s="47" t="s">
        <v>3</v>
      </c>
      <c r="K29" s="47" t="s">
        <v>3</v>
      </c>
      <c r="L29" s="54">
        <f>SUM(L23:L28)</f>
        <v>2731.7200000000003</v>
      </c>
      <c r="M29" s="54">
        <f>SUM(M23:M28)</f>
        <v>4271.65</v>
      </c>
      <c r="N29" s="54">
        <f>SUM(N23:N28)</f>
        <v>7003.37</v>
      </c>
      <c r="O29" s="54">
        <f>SUM(O24:O28)</f>
        <v>0</v>
      </c>
      <c r="P29" s="54">
        <f>SUM(P24:P28)</f>
        <v>0</v>
      </c>
      <c r="Q29" s="54">
        <f t="shared" si="0"/>
        <v>36.22</v>
      </c>
      <c r="R29" s="7" t="s">
        <v>3</v>
      </c>
      <c r="S29" s="54">
        <f>SUM(S23:S28)</f>
        <v>355.77</v>
      </c>
      <c r="T29" s="54">
        <f>SUM(T23:T28)</f>
        <v>2320.44</v>
      </c>
    </row>
    <row r="30" spans="1:20" ht="13.5" customHeight="1">
      <c r="A30" s="60" t="s">
        <v>64</v>
      </c>
      <c r="B30" s="109" t="s">
        <v>65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</row>
    <row r="31" spans="1:20" ht="10.5" customHeight="1">
      <c r="A31" s="47"/>
      <c r="B31" s="34"/>
      <c r="C31" s="54"/>
      <c r="D31" s="52">
        <v>0</v>
      </c>
      <c r="E31" s="53" t="s">
        <v>3</v>
      </c>
      <c r="F31" s="53" t="s">
        <v>3</v>
      </c>
      <c r="G31" s="53" t="s">
        <v>3</v>
      </c>
      <c r="H31" s="80">
        <v>0</v>
      </c>
      <c r="I31" s="53" t="s">
        <v>3</v>
      </c>
      <c r="J31" s="53" t="s">
        <v>3</v>
      </c>
      <c r="K31" s="53" t="s">
        <v>3</v>
      </c>
      <c r="L31" s="52">
        <f>D31</f>
        <v>0</v>
      </c>
      <c r="M31" s="52">
        <v>0</v>
      </c>
      <c r="N31" s="52">
        <f>L31</f>
        <v>0</v>
      </c>
      <c r="O31" s="52">
        <v>0</v>
      </c>
      <c r="P31" s="52">
        <v>0</v>
      </c>
      <c r="Q31" s="52">
        <v>0</v>
      </c>
      <c r="R31" s="7" t="s">
        <v>3</v>
      </c>
      <c r="S31" s="52">
        <v>0</v>
      </c>
      <c r="T31" s="52">
        <v>0</v>
      </c>
    </row>
    <row r="32" spans="1:20" ht="13.5" customHeight="1">
      <c r="A32" s="112" t="s">
        <v>66</v>
      </c>
      <c r="B32" s="113"/>
      <c r="C32" s="114"/>
      <c r="D32" s="54">
        <f>SUM(D30:D30)</f>
        <v>0</v>
      </c>
      <c r="E32" s="7" t="s">
        <v>3</v>
      </c>
      <c r="F32" s="7" t="s">
        <v>3</v>
      </c>
      <c r="G32" s="7" t="s">
        <v>3</v>
      </c>
      <c r="H32" s="54">
        <v>0</v>
      </c>
      <c r="I32" s="7" t="s">
        <v>3</v>
      </c>
      <c r="J32" s="7" t="s">
        <v>3</v>
      </c>
      <c r="K32" s="7" t="s">
        <v>3</v>
      </c>
      <c r="L32" s="54">
        <f aca="true" t="shared" si="1" ref="L32:T32">SUM(L30:L30)</f>
        <v>0</v>
      </c>
      <c r="M32" s="54">
        <f t="shared" si="1"/>
        <v>0</v>
      </c>
      <c r="N32" s="54">
        <f t="shared" si="1"/>
        <v>0</v>
      </c>
      <c r="O32" s="54">
        <f t="shared" si="1"/>
        <v>0</v>
      </c>
      <c r="P32" s="54">
        <f t="shared" si="1"/>
        <v>0</v>
      </c>
      <c r="Q32" s="54">
        <f t="shared" si="1"/>
        <v>0</v>
      </c>
      <c r="R32" s="7" t="s">
        <v>3</v>
      </c>
      <c r="S32" s="54">
        <f t="shared" si="1"/>
        <v>0</v>
      </c>
      <c r="T32" s="54">
        <f t="shared" si="1"/>
        <v>0</v>
      </c>
    </row>
    <row r="33" spans="1:20" ht="11.25" customHeight="1">
      <c r="A33" s="47" t="s">
        <v>67</v>
      </c>
      <c r="B33" s="124" t="s">
        <v>34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  <row r="34" spans="1:20" ht="12" customHeight="1">
      <c r="A34" s="47"/>
      <c r="B34" s="47"/>
      <c r="C34" s="47"/>
      <c r="D34" s="52">
        <v>0</v>
      </c>
      <c r="E34" s="53" t="s">
        <v>3</v>
      </c>
      <c r="F34" s="53" t="s">
        <v>3</v>
      </c>
      <c r="G34" s="53" t="s">
        <v>3</v>
      </c>
      <c r="H34" s="80">
        <v>0</v>
      </c>
      <c r="I34" s="53" t="s">
        <v>3</v>
      </c>
      <c r="J34" s="53" t="s">
        <v>3</v>
      </c>
      <c r="K34" s="53" t="s">
        <v>3</v>
      </c>
      <c r="L34" s="52">
        <f>D34</f>
        <v>0</v>
      </c>
      <c r="M34" s="52">
        <v>0</v>
      </c>
      <c r="N34" s="52">
        <f>L34</f>
        <v>0</v>
      </c>
      <c r="O34" s="52">
        <v>0</v>
      </c>
      <c r="P34" s="52">
        <v>0</v>
      </c>
      <c r="Q34" s="52">
        <v>0</v>
      </c>
      <c r="R34" s="7" t="s">
        <v>3</v>
      </c>
      <c r="S34" s="52">
        <v>0</v>
      </c>
      <c r="T34" s="52">
        <v>0</v>
      </c>
    </row>
    <row r="35" spans="1:22" s="59" customFormat="1" ht="14.25" customHeight="1">
      <c r="A35" s="112" t="s">
        <v>68</v>
      </c>
      <c r="B35" s="113"/>
      <c r="C35" s="114"/>
      <c r="D35" s="54">
        <f>D34</f>
        <v>0</v>
      </c>
      <c r="E35" s="47" t="s">
        <v>3</v>
      </c>
      <c r="F35" s="47" t="s">
        <v>3</v>
      </c>
      <c r="G35" s="47" t="s">
        <v>3</v>
      </c>
      <c r="H35" s="54">
        <v>0</v>
      </c>
      <c r="I35" s="47" t="s">
        <v>3</v>
      </c>
      <c r="J35" s="47" t="s">
        <v>3</v>
      </c>
      <c r="K35" s="47" t="s">
        <v>3</v>
      </c>
      <c r="L35" s="54">
        <f>L34</f>
        <v>0</v>
      </c>
      <c r="M35" s="54">
        <v>0</v>
      </c>
      <c r="N35" s="54">
        <f>N34</f>
        <v>0</v>
      </c>
      <c r="O35" s="54">
        <v>0</v>
      </c>
      <c r="P35" s="54">
        <v>0</v>
      </c>
      <c r="Q35" s="54">
        <v>0</v>
      </c>
      <c r="R35" s="7" t="s">
        <v>3</v>
      </c>
      <c r="S35" s="54">
        <v>0</v>
      </c>
      <c r="T35" s="54">
        <v>0</v>
      </c>
      <c r="U35" s="58"/>
      <c r="V35" s="58"/>
    </row>
    <row r="36" spans="1:22" s="59" customFormat="1" ht="15" customHeight="1">
      <c r="A36" s="112" t="s">
        <v>69</v>
      </c>
      <c r="B36" s="113"/>
      <c r="C36" s="114"/>
      <c r="D36" s="54">
        <f>D29+D32+D35</f>
        <v>7003.37</v>
      </c>
      <c r="E36" s="7" t="s">
        <v>3</v>
      </c>
      <c r="F36" s="7" t="s">
        <v>3</v>
      </c>
      <c r="G36" s="7" t="s">
        <v>3</v>
      </c>
      <c r="H36" s="54">
        <f>H29+H32+H35</f>
        <v>635.12</v>
      </c>
      <c r="I36" s="7" t="s">
        <v>3</v>
      </c>
      <c r="J36" s="7" t="s">
        <v>3</v>
      </c>
      <c r="K36" s="7" t="s">
        <v>3</v>
      </c>
      <c r="L36" s="54">
        <f>L29+L32+L35</f>
        <v>2731.7200000000003</v>
      </c>
      <c r="M36" s="54">
        <f>M29+M32+M35</f>
        <v>4271.65</v>
      </c>
      <c r="N36" s="54">
        <f>N29+N32+N35</f>
        <v>7003.37</v>
      </c>
      <c r="O36" s="54">
        <f>O29+O32+O35</f>
        <v>0</v>
      </c>
      <c r="P36" s="54">
        <f>P29+P32+P35</f>
        <v>0</v>
      </c>
      <c r="Q36" s="54">
        <f>ROUND(N36/T36*12,2)</f>
        <v>36.22</v>
      </c>
      <c r="R36" s="7" t="s">
        <v>3</v>
      </c>
      <c r="S36" s="54">
        <f>S29+S32+S35</f>
        <v>355.77</v>
      </c>
      <c r="T36" s="54">
        <f>T29+T32+T35</f>
        <v>2320.44</v>
      </c>
      <c r="U36" s="58"/>
      <c r="V36" s="58"/>
    </row>
    <row r="37" spans="1:20" ht="15" customHeight="1">
      <c r="A37" s="86">
        <v>2</v>
      </c>
      <c r="B37" s="112" t="s">
        <v>71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</row>
    <row r="38" spans="1:20" ht="15" customHeight="1">
      <c r="A38" s="78" t="s">
        <v>72</v>
      </c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6"/>
    </row>
    <row r="39" spans="1:20" ht="12">
      <c r="A39" s="78"/>
      <c r="B39" s="34"/>
      <c r="C39" s="47"/>
      <c r="D39" s="52">
        <v>0</v>
      </c>
      <c r="E39" s="53" t="s">
        <v>3</v>
      </c>
      <c r="F39" s="53" t="s">
        <v>3</v>
      </c>
      <c r="G39" s="53" t="s">
        <v>3</v>
      </c>
      <c r="H39" s="80">
        <v>0</v>
      </c>
      <c r="I39" s="53" t="s">
        <v>3</v>
      </c>
      <c r="J39" s="53" t="s">
        <v>3</v>
      </c>
      <c r="K39" s="53" t="s">
        <v>3</v>
      </c>
      <c r="L39" s="52">
        <v>0</v>
      </c>
      <c r="M39" s="52">
        <v>0</v>
      </c>
      <c r="N39" s="52">
        <f>D39</f>
        <v>0</v>
      </c>
      <c r="O39" s="52">
        <v>0</v>
      </c>
      <c r="P39" s="52">
        <v>0</v>
      </c>
      <c r="Q39" s="52">
        <v>0</v>
      </c>
      <c r="R39" s="7" t="s">
        <v>3</v>
      </c>
      <c r="S39" s="52">
        <v>0</v>
      </c>
      <c r="T39" s="52">
        <v>0</v>
      </c>
    </row>
    <row r="40" spans="1:20" ht="14.25" customHeight="1">
      <c r="A40" s="112" t="s">
        <v>74</v>
      </c>
      <c r="B40" s="113"/>
      <c r="C40" s="114"/>
      <c r="D40" s="54">
        <f>SUM(D39:D39)</f>
        <v>0</v>
      </c>
      <c r="E40" s="47" t="s">
        <v>3</v>
      </c>
      <c r="F40" s="47" t="s">
        <v>3</v>
      </c>
      <c r="G40" s="47" t="s">
        <v>3</v>
      </c>
      <c r="H40" s="54">
        <f>SUM(H39:H39)</f>
        <v>0</v>
      </c>
      <c r="I40" s="47" t="s">
        <v>3</v>
      </c>
      <c r="J40" s="47" t="s">
        <v>3</v>
      </c>
      <c r="K40" s="47" t="s">
        <v>3</v>
      </c>
      <c r="L40" s="54">
        <f aca="true" t="shared" si="2" ref="L40:T40">SUM(L39:L39)</f>
        <v>0</v>
      </c>
      <c r="M40" s="54">
        <f t="shared" si="2"/>
        <v>0</v>
      </c>
      <c r="N40" s="54">
        <f t="shared" si="2"/>
        <v>0</v>
      </c>
      <c r="O40" s="54">
        <f t="shared" si="2"/>
        <v>0</v>
      </c>
      <c r="P40" s="54">
        <f t="shared" si="2"/>
        <v>0</v>
      </c>
      <c r="Q40" s="54">
        <f t="shared" si="2"/>
        <v>0</v>
      </c>
      <c r="R40" s="7" t="s">
        <v>3</v>
      </c>
      <c r="S40" s="54">
        <f t="shared" si="2"/>
        <v>0</v>
      </c>
      <c r="T40" s="54">
        <f t="shared" si="2"/>
        <v>0</v>
      </c>
    </row>
    <row r="41" spans="1:20" ht="13.5" customHeight="1">
      <c r="A41" s="60" t="s">
        <v>73</v>
      </c>
      <c r="B41" s="109" t="s">
        <v>65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</row>
    <row r="42" spans="1:20" ht="10.5" customHeight="1">
      <c r="A42" s="47"/>
      <c r="B42" s="34"/>
      <c r="C42" s="54"/>
      <c r="D42" s="52">
        <v>0</v>
      </c>
      <c r="E42" s="53" t="s">
        <v>3</v>
      </c>
      <c r="F42" s="53" t="s">
        <v>3</v>
      </c>
      <c r="G42" s="53" t="s">
        <v>3</v>
      </c>
      <c r="H42" s="80">
        <v>0</v>
      </c>
      <c r="I42" s="53" t="s">
        <v>3</v>
      </c>
      <c r="J42" s="53" t="s">
        <v>3</v>
      </c>
      <c r="K42" s="53" t="s">
        <v>3</v>
      </c>
      <c r="L42" s="52">
        <f>D42</f>
        <v>0</v>
      </c>
      <c r="M42" s="52">
        <v>0</v>
      </c>
      <c r="N42" s="52">
        <f>L42</f>
        <v>0</v>
      </c>
      <c r="O42" s="52">
        <v>0</v>
      </c>
      <c r="P42" s="52">
        <v>0</v>
      </c>
      <c r="Q42" s="52">
        <v>0</v>
      </c>
      <c r="R42" s="7" t="s">
        <v>3</v>
      </c>
      <c r="S42" s="52">
        <v>0</v>
      </c>
      <c r="T42" s="52">
        <v>0</v>
      </c>
    </row>
    <row r="43" spans="1:20" ht="13.5" customHeight="1">
      <c r="A43" s="112" t="s">
        <v>75</v>
      </c>
      <c r="B43" s="113"/>
      <c r="C43" s="114"/>
      <c r="D43" s="54">
        <f>SUM(D41:D41)</f>
        <v>0</v>
      </c>
      <c r="E43" s="7" t="s">
        <v>3</v>
      </c>
      <c r="F43" s="7" t="s">
        <v>3</v>
      </c>
      <c r="G43" s="7" t="s">
        <v>3</v>
      </c>
      <c r="H43" s="54">
        <f>SUM(H41:H41)</f>
        <v>0</v>
      </c>
      <c r="I43" s="7" t="s">
        <v>3</v>
      </c>
      <c r="J43" s="7" t="s">
        <v>3</v>
      </c>
      <c r="K43" s="7" t="s">
        <v>3</v>
      </c>
      <c r="L43" s="54">
        <f aca="true" t="shared" si="3" ref="L43:T43">SUM(L41:L41)</f>
        <v>0</v>
      </c>
      <c r="M43" s="54">
        <f t="shared" si="3"/>
        <v>0</v>
      </c>
      <c r="N43" s="54">
        <f t="shared" si="3"/>
        <v>0</v>
      </c>
      <c r="O43" s="54">
        <f t="shared" si="3"/>
        <v>0</v>
      </c>
      <c r="P43" s="54">
        <f t="shared" si="3"/>
        <v>0</v>
      </c>
      <c r="Q43" s="54">
        <f t="shared" si="3"/>
        <v>0</v>
      </c>
      <c r="R43" s="7" t="s">
        <v>3</v>
      </c>
      <c r="S43" s="54">
        <f t="shared" si="3"/>
        <v>0</v>
      </c>
      <c r="T43" s="54">
        <f t="shared" si="3"/>
        <v>0</v>
      </c>
    </row>
    <row r="44" spans="1:20" ht="11.25" customHeight="1">
      <c r="A44" s="60" t="s">
        <v>76</v>
      </c>
      <c r="B44" s="124" t="s">
        <v>34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/>
    </row>
    <row r="45" spans="1:20" ht="12" customHeight="1">
      <c r="A45" s="47"/>
      <c r="B45" s="47"/>
      <c r="C45" s="47"/>
      <c r="D45" s="52">
        <v>0</v>
      </c>
      <c r="E45" s="53" t="s">
        <v>3</v>
      </c>
      <c r="F45" s="53" t="s">
        <v>3</v>
      </c>
      <c r="G45" s="53" t="s">
        <v>3</v>
      </c>
      <c r="H45" s="52">
        <v>0</v>
      </c>
      <c r="I45" s="53" t="s">
        <v>3</v>
      </c>
      <c r="J45" s="53" t="s">
        <v>3</v>
      </c>
      <c r="K45" s="53" t="s">
        <v>3</v>
      </c>
      <c r="L45" s="52">
        <f>D45</f>
        <v>0</v>
      </c>
      <c r="M45" s="52">
        <v>0</v>
      </c>
      <c r="N45" s="52">
        <f>L45</f>
        <v>0</v>
      </c>
      <c r="O45" s="52">
        <v>0</v>
      </c>
      <c r="P45" s="52">
        <v>0</v>
      </c>
      <c r="Q45" s="52">
        <v>0</v>
      </c>
      <c r="R45" s="7" t="s">
        <v>3</v>
      </c>
      <c r="S45" s="52">
        <v>0</v>
      </c>
      <c r="T45" s="52">
        <v>0</v>
      </c>
    </row>
    <row r="46" spans="1:22" s="59" customFormat="1" ht="14.25" customHeight="1">
      <c r="A46" s="112" t="s">
        <v>77</v>
      </c>
      <c r="B46" s="113"/>
      <c r="C46" s="114"/>
      <c r="D46" s="54">
        <f>D45</f>
        <v>0</v>
      </c>
      <c r="E46" s="47" t="s">
        <v>3</v>
      </c>
      <c r="F46" s="47" t="s">
        <v>3</v>
      </c>
      <c r="G46" s="47" t="s">
        <v>3</v>
      </c>
      <c r="H46" s="54">
        <f>H45</f>
        <v>0</v>
      </c>
      <c r="I46" s="47" t="s">
        <v>3</v>
      </c>
      <c r="J46" s="47" t="s">
        <v>3</v>
      </c>
      <c r="K46" s="47" t="s">
        <v>3</v>
      </c>
      <c r="L46" s="54">
        <f>L45</f>
        <v>0</v>
      </c>
      <c r="M46" s="54">
        <v>0</v>
      </c>
      <c r="N46" s="54">
        <f>N45</f>
        <v>0</v>
      </c>
      <c r="O46" s="54">
        <v>0</v>
      </c>
      <c r="P46" s="54">
        <v>0</v>
      </c>
      <c r="Q46" s="54">
        <v>0</v>
      </c>
      <c r="R46" s="7" t="s">
        <v>3</v>
      </c>
      <c r="S46" s="54">
        <v>0</v>
      </c>
      <c r="T46" s="54">
        <v>0</v>
      </c>
      <c r="U46" s="58"/>
      <c r="V46" s="58"/>
    </row>
    <row r="47" spans="1:22" s="59" customFormat="1" ht="15" customHeight="1">
      <c r="A47" s="112" t="s">
        <v>78</v>
      </c>
      <c r="B47" s="113"/>
      <c r="C47" s="114"/>
      <c r="D47" s="54">
        <f>D40+D43+D46</f>
        <v>0</v>
      </c>
      <c r="E47" s="7" t="s">
        <v>3</v>
      </c>
      <c r="F47" s="7" t="s">
        <v>3</v>
      </c>
      <c r="G47" s="7" t="s">
        <v>3</v>
      </c>
      <c r="H47" s="54">
        <v>0</v>
      </c>
      <c r="I47" s="7" t="s">
        <v>3</v>
      </c>
      <c r="J47" s="7" t="s">
        <v>3</v>
      </c>
      <c r="K47" s="7" t="s">
        <v>3</v>
      </c>
      <c r="L47" s="54">
        <f aca="true" t="shared" si="4" ref="L47:T47">L40+L43+L46</f>
        <v>0</v>
      </c>
      <c r="M47" s="54">
        <f t="shared" si="4"/>
        <v>0</v>
      </c>
      <c r="N47" s="54">
        <f t="shared" si="4"/>
        <v>0</v>
      </c>
      <c r="O47" s="54">
        <f t="shared" si="4"/>
        <v>0</v>
      </c>
      <c r="P47" s="54">
        <f t="shared" si="4"/>
        <v>0</v>
      </c>
      <c r="Q47" s="54">
        <f t="shared" si="4"/>
        <v>0</v>
      </c>
      <c r="R47" s="7" t="s">
        <v>3</v>
      </c>
      <c r="S47" s="54">
        <f t="shared" si="4"/>
        <v>0</v>
      </c>
      <c r="T47" s="54">
        <f t="shared" si="4"/>
        <v>0</v>
      </c>
      <c r="U47" s="58"/>
      <c r="V47" s="58"/>
    </row>
    <row r="48" spans="1:20" ht="12">
      <c r="A48" s="140" t="s">
        <v>8</v>
      </c>
      <c r="B48" s="141"/>
      <c r="C48" s="142"/>
      <c r="D48" s="54">
        <f>D36+D47</f>
        <v>7003.37</v>
      </c>
      <c r="E48" s="57">
        <v>3244.88</v>
      </c>
      <c r="F48" s="54">
        <f>6368.25-E48</f>
        <v>3123.37</v>
      </c>
      <c r="G48" s="7" t="s">
        <v>15</v>
      </c>
      <c r="H48" s="54">
        <f>H36+H47</f>
        <v>635.12</v>
      </c>
      <c r="I48" s="7" t="s">
        <v>15</v>
      </c>
      <c r="J48" s="7" t="s">
        <v>15</v>
      </c>
      <c r="K48" s="7" t="s">
        <v>15</v>
      </c>
      <c r="L48" s="54">
        <f>L36+L47</f>
        <v>2731.7200000000003</v>
      </c>
      <c r="M48" s="54">
        <f>M36+M47</f>
        <v>4271.65</v>
      </c>
      <c r="N48" s="54">
        <f>N36+N47</f>
        <v>7003.37</v>
      </c>
      <c r="O48" s="54">
        <f>O36+O47</f>
        <v>0</v>
      </c>
      <c r="P48" s="54">
        <f>P36+P47</f>
        <v>0</v>
      </c>
      <c r="Q48" s="54">
        <f>ROUND(N48/T48*12,2)</f>
        <v>36.22</v>
      </c>
      <c r="R48" s="7" t="s">
        <v>3</v>
      </c>
      <c r="S48" s="54">
        <f>S36+S47</f>
        <v>355.77</v>
      </c>
      <c r="T48" s="54">
        <f>T36+T47</f>
        <v>2320.44</v>
      </c>
    </row>
    <row r="49" spans="1:20" ht="12">
      <c r="A49" s="8" t="s">
        <v>41</v>
      </c>
      <c r="B49" s="82" t="s">
        <v>82</v>
      </c>
      <c r="C49" s="81"/>
      <c r="D49" s="68"/>
      <c r="E49" s="68"/>
      <c r="F49" s="68"/>
      <c r="G49" s="67"/>
      <c r="H49" s="67"/>
      <c r="I49" s="67"/>
      <c r="J49" s="67"/>
      <c r="K49" s="67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12" customHeight="1">
      <c r="A50" s="8"/>
      <c r="B50" s="79" t="s">
        <v>79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9"/>
      <c r="R50" s="9"/>
      <c r="S50" s="9"/>
      <c r="T50" s="9"/>
    </row>
    <row r="51" spans="1:20" ht="11.25" customHeight="1">
      <c r="A51" s="8"/>
      <c r="B51" s="79" t="s">
        <v>80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9"/>
      <c r="R51" s="9"/>
      <c r="S51" s="9"/>
      <c r="T51" s="9"/>
    </row>
    <row r="52" spans="1:20" ht="11.25" customHeight="1">
      <c r="A52" s="8"/>
      <c r="B52" s="138" t="s">
        <v>81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9"/>
      <c r="R52" s="9"/>
      <c r="S52" s="9"/>
      <c r="T52" s="9"/>
    </row>
    <row r="53" spans="1:20" ht="30" customHeight="1">
      <c r="A53" s="36"/>
      <c r="B53" s="90" t="s">
        <v>90</v>
      </c>
      <c r="C53" s="36"/>
      <c r="D53" s="85"/>
      <c r="E53" s="83"/>
      <c r="F53" s="83"/>
      <c r="G53" s="10"/>
      <c r="H53" s="10"/>
      <c r="I53" s="129" t="s">
        <v>92</v>
      </c>
      <c r="J53" s="129"/>
      <c r="K53" s="129"/>
      <c r="L53" s="9"/>
      <c r="M53" s="9"/>
      <c r="N53" s="9"/>
      <c r="O53" s="9"/>
      <c r="P53" s="9"/>
      <c r="Q53" s="9"/>
      <c r="R53" s="9"/>
      <c r="S53" s="9"/>
      <c r="T53" s="9"/>
    </row>
    <row r="54" spans="1:22" ht="12" customHeight="1">
      <c r="A54" s="36" t="s">
        <v>46</v>
      </c>
      <c r="B54" s="8" t="s">
        <v>91</v>
      </c>
      <c r="C54" s="37"/>
      <c r="D54" s="127" t="s">
        <v>2</v>
      </c>
      <c r="E54" s="127"/>
      <c r="F54" s="127"/>
      <c r="G54" s="38"/>
      <c r="H54" s="38"/>
      <c r="I54" s="128" t="s">
        <v>25</v>
      </c>
      <c r="J54" s="128"/>
      <c r="K54" s="128"/>
      <c r="L54" s="39"/>
      <c r="M54" s="33"/>
      <c r="N54" s="33"/>
      <c r="O54" s="33"/>
      <c r="P54" s="33"/>
      <c r="Q54" s="33"/>
      <c r="R54" s="33"/>
      <c r="S54" s="33"/>
      <c r="T54" s="33"/>
      <c r="U54" s="14"/>
      <c r="V54" s="14"/>
    </row>
    <row r="55" spans="1:10" ht="23.25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</row>
    <row r="56" ht="69.75" customHeight="1">
      <c r="D56" s="49"/>
    </row>
  </sheetData>
  <sheetProtection/>
  <mergeCells count="58">
    <mergeCell ref="A43:C43"/>
    <mergeCell ref="B44:T44"/>
    <mergeCell ref="A46:C46"/>
    <mergeCell ref="A47:C47"/>
    <mergeCell ref="B52:P52"/>
    <mergeCell ref="C14:M14"/>
    <mergeCell ref="N16:P16"/>
    <mergeCell ref="M17:M19"/>
    <mergeCell ref="A48:C48"/>
    <mergeCell ref="A40:C40"/>
    <mergeCell ref="B4:E4"/>
    <mergeCell ref="D6:E6"/>
    <mergeCell ref="P3:T3"/>
    <mergeCell ref="A32:C32"/>
    <mergeCell ref="B7:E7"/>
    <mergeCell ref="D17:D19"/>
    <mergeCell ref="H18:H19"/>
    <mergeCell ref="D16:K16"/>
    <mergeCell ref="B21:T21"/>
    <mergeCell ref="E17:K17"/>
    <mergeCell ref="D54:F54"/>
    <mergeCell ref="I54:K54"/>
    <mergeCell ref="I53:K53"/>
    <mergeCell ref="P4:T4"/>
    <mergeCell ref="P5:T5"/>
    <mergeCell ref="P7:T7"/>
    <mergeCell ref="S8:T8"/>
    <mergeCell ref="P8:R8"/>
    <mergeCell ref="B37:T37"/>
    <mergeCell ref="B38:T38"/>
    <mergeCell ref="A55:J55"/>
    <mergeCell ref="O1:T1"/>
    <mergeCell ref="A16:A19"/>
    <mergeCell ref="B16:B19"/>
    <mergeCell ref="C16:C19"/>
    <mergeCell ref="Q16:Q19"/>
    <mergeCell ref="P9:T9"/>
    <mergeCell ref="A29:C29"/>
    <mergeCell ref="B33:T33"/>
    <mergeCell ref="B22:T22"/>
    <mergeCell ref="B41:T41"/>
    <mergeCell ref="A36:C36"/>
    <mergeCell ref="R16:R19"/>
    <mergeCell ref="S16:S19"/>
    <mergeCell ref="I18:J18"/>
    <mergeCell ref="E18:E19"/>
    <mergeCell ref="T16:T19"/>
    <mergeCell ref="K18:K19"/>
    <mergeCell ref="A35:C35"/>
    <mergeCell ref="B30:T30"/>
    <mergeCell ref="L17:L19"/>
    <mergeCell ref="F18:F19"/>
    <mergeCell ref="L16:M16"/>
    <mergeCell ref="A12:T12"/>
    <mergeCell ref="G18:G19"/>
    <mergeCell ref="N17:P18"/>
    <mergeCell ref="A13:T13"/>
    <mergeCell ref="A15:T15"/>
  </mergeCells>
  <printOptions/>
  <pageMargins left="0.35433070866141736" right="0.2362204724409449" top="0.45" bottom="0.1968503937007874" header="0.31496062992125984" footer="0.1968503937007874"/>
  <pageSetup fitToHeight="5" horizontalDpi="600" verticalDpi="600" orientation="landscape" paperSize="9" scale="82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Normal="55" zoomScaleSheetLayoutView="100" zoomScalePageLayoutView="85" workbookViewId="0" topLeftCell="A13">
      <selection activeCell="N8" sqref="N8"/>
    </sheetView>
  </sheetViews>
  <sheetFormatPr defaultColWidth="9.00390625" defaultRowHeight="12.75"/>
  <cols>
    <col min="1" max="1" width="7.00390625" style="4" customWidth="1"/>
    <col min="2" max="2" width="36.375" style="4" customWidth="1"/>
    <col min="3" max="3" width="16.25390625" style="2" customWidth="1"/>
    <col min="4" max="4" width="9.75390625" style="2" customWidth="1"/>
    <col min="5" max="5" width="13.25390625" style="2" customWidth="1"/>
    <col min="6" max="6" width="11.375" style="2" customWidth="1"/>
    <col min="7" max="7" width="10.25390625" style="2" customWidth="1"/>
    <col min="8" max="8" width="11.75390625" style="2" customWidth="1"/>
    <col min="9" max="9" width="11.375" style="2" customWidth="1"/>
    <col min="10" max="10" width="11.25390625" style="2" customWidth="1"/>
    <col min="11" max="11" width="12.125" style="2" customWidth="1"/>
    <col min="12" max="12" width="13.375" style="2" customWidth="1"/>
    <col min="13" max="13" width="9.875" style="2" customWidth="1"/>
    <col min="14" max="14" width="6.75390625" style="2" customWidth="1"/>
    <col min="15" max="15" width="5.125" style="2" customWidth="1"/>
    <col min="16" max="16" width="7.375" style="2" customWidth="1"/>
    <col min="17" max="17" width="5.125" style="2" customWidth="1"/>
    <col min="18" max="18" width="7.75390625" style="2" customWidth="1"/>
    <col min="19" max="16384" width="9.125" style="2" customWidth="1"/>
  </cols>
  <sheetData>
    <row r="1" spans="2:18" ht="14.25" customHeight="1">
      <c r="B1" s="50" t="s">
        <v>26</v>
      </c>
      <c r="C1" s="50"/>
      <c r="D1" s="50"/>
      <c r="E1" s="50"/>
      <c r="F1" s="40"/>
      <c r="L1" s="66"/>
      <c r="M1" s="66"/>
      <c r="N1" s="135" t="s">
        <v>28</v>
      </c>
      <c r="O1" s="135"/>
      <c r="P1" s="135"/>
      <c r="Q1" s="135"/>
      <c r="R1" s="135"/>
    </row>
    <row r="2" spans="2:18" ht="14.25" customHeight="1">
      <c r="B2" s="63" t="s">
        <v>44</v>
      </c>
      <c r="C2" s="63"/>
      <c r="D2" s="63"/>
      <c r="E2" s="63"/>
      <c r="F2" s="40"/>
      <c r="L2" s="20"/>
      <c r="M2" s="20"/>
      <c r="N2" s="177" t="s">
        <v>94</v>
      </c>
      <c r="O2" s="177"/>
      <c r="P2" s="177"/>
      <c r="Q2" s="177"/>
      <c r="R2" s="177"/>
    </row>
    <row r="3" spans="2:18" ht="14.25" customHeight="1">
      <c r="B3" s="77" t="s">
        <v>95</v>
      </c>
      <c r="C3" s="21"/>
      <c r="D3" s="21"/>
      <c r="E3" s="21"/>
      <c r="F3" s="40"/>
      <c r="L3" s="21"/>
      <c r="M3" s="21"/>
      <c r="N3" s="178" t="s">
        <v>29</v>
      </c>
      <c r="O3" s="178"/>
      <c r="P3" s="178"/>
      <c r="Q3" s="178"/>
      <c r="R3" s="178"/>
    </row>
    <row r="4" spans="2:18" ht="14.25" customHeight="1">
      <c r="B4" s="22"/>
      <c r="C4" s="22"/>
      <c r="D4" s="123"/>
      <c r="E4" s="123"/>
      <c r="F4" s="40"/>
      <c r="L4" s="14"/>
      <c r="M4" s="14"/>
      <c r="N4" s="14"/>
      <c r="O4" s="18"/>
      <c r="P4" s="18"/>
      <c r="Q4" s="18"/>
      <c r="R4" s="18"/>
    </row>
    <row r="5" spans="2:18" ht="14.25" customHeight="1">
      <c r="B5" s="136" t="s">
        <v>96</v>
      </c>
      <c r="C5" s="136"/>
      <c r="D5" s="136"/>
      <c r="E5" s="136"/>
      <c r="F5" s="40"/>
      <c r="L5" s="20"/>
      <c r="M5" s="20"/>
      <c r="N5" s="180" t="s">
        <v>93</v>
      </c>
      <c r="O5" s="180"/>
      <c r="P5" s="180"/>
      <c r="Q5" s="180"/>
      <c r="R5" s="180"/>
    </row>
    <row r="6" spans="2:18" ht="14.25" customHeight="1">
      <c r="B6" s="23" t="s">
        <v>27</v>
      </c>
      <c r="C6" s="24"/>
      <c r="D6" s="24"/>
      <c r="E6" s="24"/>
      <c r="F6" s="40"/>
      <c r="L6" s="41"/>
      <c r="M6" s="25"/>
      <c r="N6" s="178" t="s">
        <v>2</v>
      </c>
      <c r="O6" s="178"/>
      <c r="P6" s="178"/>
      <c r="Q6" s="133" t="s">
        <v>30</v>
      </c>
      <c r="R6" s="133"/>
    </row>
    <row r="7" spans="3:18" ht="14.25" customHeight="1">
      <c r="C7" s="12"/>
      <c r="D7" s="12"/>
      <c r="E7" s="40"/>
      <c r="F7" s="40"/>
      <c r="L7" s="38"/>
      <c r="M7" s="38"/>
      <c r="N7" s="38" t="s">
        <v>116</v>
      </c>
      <c r="O7" s="18"/>
      <c r="P7" s="18"/>
      <c r="Q7" s="18"/>
      <c r="R7" s="18"/>
    </row>
    <row r="8" spans="3:18" ht="14.25" customHeight="1">
      <c r="C8" s="12"/>
      <c r="D8" s="12"/>
      <c r="E8" s="40"/>
      <c r="F8" s="40"/>
      <c r="L8" s="23"/>
      <c r="M8" s="24"/>
      <c r="N8" s="23"/>
      <c r="O8" s="18"/>
      <c r="P8" s="18"/>
      <c r="Q8" s="18"/>
      <c r="R8" s="18"/>
    </row>
    <row r="9" spans="1:18" ht="18" customHeight="1">
      <c r="A9" s="106" t="s">
        <v>47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8" customHeight="1">
      <c r="A10" s="106" t="s">
        <v>115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8" customHeight="1">
      <c r="A11" s="89"/>
      <c r="B11" s="89"/>
      <c r="C11" s="139" t="s">
        <v>83</v>
      </c>
      <c r="D11" s="139"/>
      <c r="E11" s="139"/>
      <c r="F11" s="139"/>
      <c r="G11" s="139"/>
      <c r="H11" s="139"/>
      <c r="I11" s="139"/>
      <c r="J11" s="139"/>
      <c r="K11" s="139"/>
      <c r="L11" s="139"/>
      <c r="M11" s="87"/>
      <c r="N11" s="87"/>
      <c r="O11" s="87"/>
      <c r="P11" s="87"/>
      <c r="Q11" s="87"/>
      <c r="R11" s="87"/>
    </row>
    <row r="12" spans="1:18" ht="17.25" customHeight="1">
      <c r="A12" s="184" t="s">
        <v>35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</row>
    <row r="13" spans="1:18" ht="54" customHeight="1">
      <c r="A13" s="152" t="s">
        <v>0</v>
      </c>
      <c r="B13" s="152" t="s">
        <v>1</v>
      </c>
      <c r="C13" s="152" t="s">
        <v>14</v>
      </c>
      <c r="D13" s="164" t="s">
        <v>37</v>
      </c>
      <c r="E13" s="165"/>
      <c r="F13" s="165"/>
      <c r="G13" s="165"/>
      <c r="H13" s="165"/>
      <c r="I13" s="165"/>
      <c r="J13" s="165"/>
      <c r="K13" s="166"/>
      <c r="L13" s="158" t="s">
        <v>38</v>
      </c>
      <c r="M13" s="158"/>
      <c r="N13" s="149" t="s">
        <v>86</v>
      </c>
      <c r="O13" s="149" t="s">
        <v>12</v>
      </c>
      <c r="P13" s="149" t="s">
        <v>43</v>
      </c>
      <c r="Q13" s="149" t="s">
        <v>40</v>
      </c>
      <c r="R13" s="149" t="s">
        <v>87</v>
      </c>
    </row>
    <row r="14" spans="1:18" ht="15.75" customHeight="1">
      <c r="A14" s="153"/>
      <c r="B14" s="153"/>
      <c r="C14" s="160"/>
      <c r="D14" s="152" t="s">
        <v>6</v>
      </c>
      <c r="E14" s="159" t="s">
        <v>36</v>
      </c>
      <c r="F14" s="159"/>
      <c r="G14" s="159"/>
      <c r="H14" s="159"/>
      <c r="I14" s="159"/>
      <c r="J14" s="159"/>
      <c r="K14" s="159"/>
      <c r="L14" s="152" t="s">
        <v>7</v>
      </c>
      <c r="M14" s="152" t="s">
        <v>57</v>
      </c>
      <c r="N14" s="150"/>
      <c r="O14" s="150"/>
      <c r="P14" s="150"/>
      <c r="Q14" s="150"/>
      <c r="R14" s="150"/>
    </row>
    <row r="15" spans="1:18" ht="51" customHeight="1">
      <c r="A15" s="153"/>
      <c r="B15" s="153"/>
      <c r="C15" s="160"/>
      <c r="D15" s="153"/>
      <c r="E15" s="167" t="s">
        <v>5</v>
      </c>
      <c r="F15" s="167" t="s">
        <v>4</v>
      </c>
      <c r="G15" s="162" t="s">
        <v>54</v>
      </c>
      <c r="H15" s="162" t="s">
        <v>55</v>
      </c>
      <c r="I15" s="158" t="s">
        <v>56</v>
      </c>
      <c r="J15" s="158"/>
      <c r="K15" s="158" t="s">
        <v>23</v>
      </c>
      <c r="L15" s="153"/>
      <c r="M15" s="153"/>
      <c r="N15" s="150"/>
      <c r="O15" s="150"/>
      <c r="P15" s="150"/>
      <c r="Q15" s="150"/>
      <c r="R15" s="150"/>
    </row>
    <row r="16" spans="1:18" ht="105" customHeight="1">
      <c r="A16" s="154"/>
      <c r="B16" s="154"/>
      <c r="C16" s="161"/>
      <c r="D16" s="154"/>
      <c r="E16" s="167"/>
      <c r="F16" s="167"/>
      <c r="G16" s="163"/>
      <c r="H16" s="163"/>
      <c r="I16" s="42" t="s">
        <v>84</v>
      </c>
      <c r="J16" s="42" t="s">
        <v>85</v>
      </c>
      <c r="K16" s="158"/>
      <c r="L16" s="154"/>
      <c r="M16" s="154"/>
      <c r="N16" s="151"/>
      <c r="O16" s="151"/>
      <c r="P16" s="151"/>
      <c r="Q16" s="151"/>
      <c r="R16" s="151"/>
    </row>
    <row r="17" spans="1:18" s="4" customFormat="1" ht="15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</row>
    <row r="18" spans="1:18" ht="18" customHeight="1">
      <c r="A18" s="97">
        <v>1</v>
      </c>
      <c r="B18" s="155" t="s">
        <v>70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</row>
    <row r="19" spans="1:18" ht="15.75" customHeight="1">
      <c r="A19" s="92" t="s">
        <v>58</v>
      </c>
      <c r="B19" s="146" t="s">
        <v>33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1:18" ht="24">
      <c r="A20" s="69" t="str">
        <f>3!A23</f>
        <v>1.1.1</v>
      </c>
      <c r="B20" s="69" t="str">
        <f>3!B23</f>
        <v>Реконструкція насосного парку в котельні по вул. Бандери, 32/1 (велика)</v>
      </c>
      <c r="C20" s="69" t="str">
        <f>3!C23</f>
        <v>1 насос
Wilo SCP200/560HA</v>
      </c>
      <c r="D20" s="52">
        <f>3!D23</f>
        <v>1358.54</v>
      </c>
      <c r="E20" s="70" t="s">
        <v>3</v>
      </c>
      <c r="F20" s="70" t="s">
        <v>3</v>
      </c>
      <c r="G20" s="70" t="s">
        <v>3</v>
      </c>
      <c r="H20" s="91">
        <v>0</v>
      </c>
      <c r="I20" s="70" t="s">
        <v>3</v>
      </c>
      <c r="J20" s="70" t="s">
        <v>3</v>
      </c>
      <c r="K20" s="70" t="s">
        <v>3</v>
      </c>
      <c r="L20" s="71">
        <f>3!L23</f>
        <v>0</v>
      </c>
      <c r="M20" s="71">
        <f>3!M23</f>
        <v>1358.54</v>
      </c>
      <c r="N20" s="72">
        <f aca="true" t="shared" si="0" ref="N20:N26">ROUND(D20/R20*12,2)</f>
        <v>51.06</v>
      </c>
      <c r="O20" s="72"/>
      <c r="P20" s="72">
        <f>3!S23</f>
        <v>47.69</v>
      </c>
      <c r="Q20" s="72">
        <v>0</v>
      </c>
      <c r="R20" s="72">
        <f>3!T23</f>
        <v>319.28</v>
      </c>
    </row>
    <row r="21" spans="1:18" ht="39.75" customHeight="1">
      <c r="A21" s="69" t="str">
        <f>3!A24</f>
        <v>1.1.2</v>
      </c>
      <c r="B21" s="69" t="str">
        <f>3!B24</f>
        <v>Реконструкція теплової мережі по вул. Зарічанській, 4 від ТК40 до ТК42 із заміною труб на попередньоізольовані</v>
      </c>
      <c r="C21" s="69" t="str">
        <f>3!C24</f>
        <v>Ø273 мм L=300 м</v>
      </c>
      <c r="D21" s="52">
        <f>3!D24</f>
        <v>1298.98</v>
      </c>
      <c r="E21" s="70" t="s">
        <v>3</v>
      </c>
      <c r="F21" s="70" t="s">
        <v>3</v>
      </c>
      <c r="G21" s="70" t="s">
        <v>3</v>
      </c>
      <c r="H21" s="91">
        <v>0</v>
      </c>
      <c r="I21" s="70" t="s">
        <v>3</v>
      </c>
      <c r="J21" s="70" t="s">
        <v>3</v>
      </c>
      <c r="K21" s="70" t="s">
        <v>3</v>
      </c>
      <c r="L21" s="71">
        <f>3!L24</f>
        <v>0</v>
      </c>
      <c r="M21" s="71">
        <f>3!M24</f>
        <v>1298.98</v>
      </c>
      <c r="N21" s="72">
        <f t="shared" si="0"/>
        <v>66.49</v>
      </c>
      <c r="O21" s="72"/>
      <c r="P21" s="72">
        <f>3!S24</f>
        <v>37.17</v>
      </c>
      <c r="Q21" s="72">
        <v>0</v>
      </c>
      <c r="R21" s="72">
        <f>3!T24</f>
        <v>234.45</v>
      </c>
    </row>
    <row r="22" spans="1:18" ht="39.75" customHeight="1">
      <c r="A22" s="69" t="str">
        <f>3!A25</f>
        <v>1.1.3</v>
      </c>
      <c r="B22" s="69" t="str">
        <f>3!B25</f>
        <v>Реконструкція теплової мережі по вул. Зарічанській від ТК40 до котельні із заміною труб на попередньоізольовані</v>
      </c>
      <c r="C22" s="69" t="str">
        <f>3!C25</f>
        <v>Ø273 мм L=240 м</v>
      </c>
      <c r="D22" s="52">
        <f>3!D25</f>
        <v>979.01</v>
      </c>
      <c r="E22" s="70" t="s">
        <v>3</v>
      </c>
      <c r="F22" s="70" t="s">
        <v>3</v>
      </c>
      <c r="G22" s="70" t="s">
        <v>3</v>
      </c>
      <c r="H22" s="91">
        <v>0</v>
      </c>
      <c r="I22" s="70" t="s">
        <v>3</v>
      </c>
      <c r="J22" s="70" t="s">
        <v>3</v>
      </c>
      <c r="K22" s="70" t="s">
        <v>3</v>
      </c>
      <c r="L22" s="71">
        <f>3!L25</f>
        <v>0</v>
      </c>
      <c r="M22" s="71">
        <f>3!M25</f>
        <v>979.01</v>
      </c>
      <c r="N22" s="72">
        <f t="shared" si="0"/>
        <v>62.64</v>
      </c>
      <c r="O22" s="72"/>
      <c r="P22" s="72">
        <f>3!S25</f>
        <v>29.73</v>
      </c>
      <c r="Q22" s="72">
        <v>0</v>
      </c>
      <c r="R22" s="72">
        <f>3!T25</f>
        <v>187.56</v>
      </c>
    </row>
    <row r="23" spans="1:18" ht="36">
      <c r="A23" s="69" t="str">
        <f>3!A26</f>
        <v>1.1.4</v>
      </c>
      <c r="B23" s="69" t="str">
        <f>3!B26</f>
        <v>Заміна теплової мережі по вул. Героїв АТО 
від ТК-17.3-16 до ж/б №3/1 із заміною труб на попередньоізольовані</v>
      </c>
      <c r="C23" s="69" t="str">
        <f>3!C26</f>
        <v>Ø159 мм L=660 м</v>
      </c>
      <c r="D23" s="52">
        <f>3!D26</f>
        <v>925.53</v>
      </c>
      <c r="E23" s="70" t="s">
        <v>3</v>
      </c>
      <c r="F23" s="70" t="s">
        <v>3</v>
      </c>
      <c r="G23" s="70" t="s">
        <v>3</v>
      </c>
      <c r="H23" s="91">
        <v>0</v>
      </c>
      <c r="I23" s="70" t="s">
        <v>3</v>
      </c>
      <c r="J23" s="70" t="s">
        <v>3</v>
      </c>
      <c r="K23" s="70" t="s">
        <v>3</v>
      </c>
      <c r="L23" s="71">
        <f>3!L26</f>
        <v>925.53</v>
      </c>
      <c r="M23" s="71">
        <f>3!M26</f>
        <v>0</v>
      </c>
      <c r="N23" s="72">
        <f t="shared" si="0"/>
        <v>34.25</v>
      </c>
      <c r="O23" s="72"/>
      <c r="P23" s="72">
        <f>3!S26</f>
        <v>51.42</v>
      </c>
      <c r="Q23" s="72">
        <v>0</v>
      </c>
      <c r="R23" s="72">
        <f>3!T26</f>
        <v>324.32</v>
      </c>
    </row>
    <row r="24" spans="1:18" ht="12.75">
      <c r="A24" s="69" t="str">
        <f>3!A27</f>
        <v>1.1.5</v>
      </c>
      <c r="B24" s="69" t="str">
        <f>3!B27</f>
        <v>Реконструкція котельні по вул. Зарічанській, 2</v>
      </c>
      <c r="C24" s="69" t="str">
        <f>3!C27</f>
        <v>1 ЦТП</v>
      </c>
      <c r="D24" s="52">
        <f>3!D27</f>
        <v>1806.19</v>
      </c>
      <c r="E24" s="70" t="s">
        <v>3</v>
      </c>
      <c r="F24" s="70" t="s">
        <v>3</v>
      </c>
      <c r="G24" s="70" t="s">
        <v>3</v>
      </c>
      <c r="H24" s="91">
        <v>0</v>
      </c>
      <c r="I24" s="70" t="s">
        <v>3</v>
      </c>
      <c r="J24" s="70" t="s">
        <v>3</v>
      </c>
      <c r="K24" s="70" t="s">
        <v>3</v>
      </c>
      <c r="L24" s="71">
        <f>3!L27</f>
        <v>1806.19</v>
      </c>
      <c r="M24" s="71">
        <f>3!M27</f>
        <v>0</v>
      </c>
      <c r="N24" s="72">
        <f>ROUND(D24/R24*12,2)</f>
        <v>23.3</v>
      </c>
      <c r="O24" s="72"/>
      <c r="P24" s="72">
        <f>3!S27</f>
        <v>147.48</v>
      </c>
      <c r="Q24" s="72">
        <v>0</v>
      </c>
      <c r="R24" s="72">
        <f>3!T27</f>
        <v>930.22</v>
      </c>
    </row>
    <row r="25" spans="1:18" ht="24">
      <c r="A25" s="69" t="str">
        <f>3!A28</f>
        <v>1.1.6</v>
      </c>
      <c r="B25" s="69" t="str">
        <f>3!B28</f>
        <v>Технічне переоснащення котельні 
по вул. Свободи, 44</v>
      </c>
      <c r="C25" s="69" t="str">
        <f>3!C28</f>
        <v>2 насоси, 1 ХВО</v>
      </c>
      <c r="D25" s="52">
        <f>3!D28</f>
        <v>635.12</v>
      </c>
      <c r="E25" s="70" t="s">
        <v>3</v>
      </c>
      <c r="F25" s="70" t="s">
        <v>3</v>
      </c>
      <c r="G25" s="70" t="s">
        <v>3</v>
      </c>
      <c r="H25" s="91">
        <f>3!H28</f>
        <v>635.12</v>
      </c>
      <c r="I25" s="70" t="s">
        <v>3</v>
      </c>
      <c r="J25" s="70" t="s">
        <v>3</v>
      </c>
      <c r="K25" s="70" t="s">
        <v>3</v>
      </c>
      <c r="L25" s="71">
        <f>3!L28</f>
        <v>0</v>
      </c>
      <c r="M25" s="71">
        <f>3!M28</f>
        <v>635.12</v>
      </c>
      <c r="N25" s="72">
        <f t="shared" si="0"/>
        <v>23.48</v>
      </c>
      <c r="O25" s="72"/>
      <c r="P25" s="72">
        <f>3!S28</f>
        <v>42.28</v>
      </c>
      <c r="Q25" s="72">
        <v>41.57</v>
      </c>
      <c r="R25" s="72">
        <f>3!T28</f>
        <v>324.61</v>
      </c>
    </row>
    <row r="26" spans="1:18" s="64" customFormat="1" ht="12" customHeight="1">
      <c r="A26" s="143" t="s">
        <v>63</v>
      </c>
      <c r="B26" s="144"/>
      <c r="C26" s="145"/>
      <c r="D26" s="45">
        <f>SUM(D20:D25)</f>
        <v>7003.37</v>
      </c>
      <c r="E26" s="1" t="s">
        <v>3</v>
      </c>
      <c r="F26" s="1" t="s">
        <v>3</v>
      </c>
      <c r="G26" s="1" t="s">
        <v>3</v>
      </c>
      <c r="H26" s="73">
        <f>SUM(H20:H25)</f>
        <v>635.12</v>
      </c>
      <c r="I26" s="1" t="s">
        <v>3</v>
      </c>
      <c r="J26" s="1" t="s">
        <v>3</v>
      </c>
      <c r="K26" s="1" t="s">
        <v>3</v>
      </c>
      <c r="L26" s="73">
        <f>SUM(L20:L25)</f>
        <v>2731.7200000000003</v>
      </c>
      <c r="M26" s="73">
        <f>SUM(M20:M25)</f>
        <v>4271.65</v>
      </c>
      <c r="N26" s="73">
        <f t="shared" si="0"/>
        <v>36.22</v>
      </c>
      <c r="O26" s="1" t="s">
        <v>3</v>
      </c>
      <c r="P26" s="73">
        <f>SUM(P20:P25)</f>
        <v>355.77</v>
      </c>
      <c r="Q26" s="73">
        <f>SUM(Q20:Q25)</f>
        <v>41.57</v>
      </c>
      <c r="R26" s="73">
        <f>SUM(R20:R25)</f>
        <v>2320.44</v>
      </c>
    </row>
    <row r="27" spans="1:18" ht="16.5" customHeight="1">
      <c r="A27" s="92" t="s">
        <v>17</v>
      </c>
      <c r="B27" s="146" t="s">
        <v>65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</row>
    <row r="28" spans="1:18" ht="12.75">
      <c r="A28" s="42"/>
      <c r="B28" s="34"/>
      <c r="C28" s="34"/>
      <c r="D28" s="69">
        <v>0</v>
      </c>
      <c r="E28" s="70" t="s">
        <v>3</v>
      </c>
      <c r="F28" s="70" t="s">
        <v>3</v>
      </c>
      <c r="G28" s="70" t="s">
        <v>3</v>
      </c>
      <c r="H28" s="91">
        <v>0</v>
      </c>
      <c r="I28" s="70" t="s">
        <v>3</v>
      </c>
      <c r="J28" s="70" t="s">
        <v>3</v>
      </c>
      <c r="K28" s="70" t="s">
        <v>3</v>
      </c>
      <c r="L28" s="71">
        <v>0</v>
      </c>
      <c r="M28" s="91">
        <v>0</v>
      </c>
      <c r="N28" s="71">
        <v>0</v>
      </c>
      <c r="O28" s="1" t="s">
        <v>3</v>
      </c>
      <c r="P28" s="71">
        <v>0</v>
      </c>
      <c r="Q28" s="71">
        <v>0</v>
      </c>
      <c r="R28" s="71">
        <v>0</v>
      </c>
    </row>
    <row r="29" spans="1:18" ht="16.5" customHeight="1">
      <c r="A29" s="155" t="s">
        <v>66</v>
      </c>
      <c r="B29" s="156"/>
      <c r="C29" s="157"/>
      <c r="D29" s="73">
        <f>D28</f>
        <v>0</v>
      </c>
      <c r="E29" s="1" t="s">
        <v>3</v>
      </c>
      <c r="F29" s="1" t="s">
        <v>3</v>
      </c>
      <c r="G29" s="1" t="s">
        <v>3</v>
      </c>
      <c r="H29" s="93">
        <v>0</v>
      </c>
      <c r="I29" s="1" t="s">
        <v>3</v>
      </c>
      <c r="J29" s="1" t="s">
        <v>3</v>
      </c>
      <c r="K29" s="1" t="s">
        <v>3</v>
      </c>
      <c r="L29" s="73">
        <f>L28</f>
        <v>0</v>
      </c>
      <c r="M29" s="73">
        <v>0</v>
      </c>
      <c r="N29" s="73">
        <f>N28</f>
        <v>0</v>
      </c>
      <c r="O29" s="73" t="str">
        <f>O28</f>
        <v>х </v>
      </c>
      <c r="P29" s="73">
        <f>P28</f>
        <v>0</v>
      </c>
      <c r="Q29" s="73">
        <f>Q28</f>
        <v>0</v>
      </c>
      <c r="R29" s="73">
        <f>R28</f>
        <v>0</v>
      </c>
    </row>
    <row r="30" spans="1:18" ht="15.75" customHeight="1">
      <c r="A30" s="92" t="s">
        <v>98</v>
      </c>
      <c r="B30" s="174" t="s">
        <v>34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1:18" ht="14.25" customHeight="1">
      <c r="A31" s="1"/>
      <c r="B31" s="1"/>
      <c r="C31" s="1"/>
      <c r="D31" s="72">
        <v>0</v>
      </c>
      <c r="E31" s="70" t="s">
        <v>3</v>
      </c>
      <c r="F31" s="70" t="s">
        <v>3</v>
      </c>
      <c r="G31" s="70" t="s">
        <v>3</v>
      </c>
      <c r="H31" s="91">
        <v>0</v>
      </c>
      <c r="I31" s="70" t="s">
        <v>3</v>
      </c>
      <c r="J31" s="70" t="s">
        <v>3</v>
      </c>
      <c r="K31" s="70" t="s">
        <v>3</v>
      </c>
      <c r="L31" s="72">
        <v>0</v>
      </c>
      <c r="M31" s="72">
        <v>0</v>
      </c>
      <c r="N31" s="72">
        <v>0</v>
      </c>
      <c r="O31" s="1" t="s">
        <v>3</v>
      </c>
      <c r="P31" s="72">
        <v>0</v>
      </c>
      <c r="Q31" s="72">
        <v>0</v>
      </c>
      <c r="R31" s="72">
        <v>0</v>
      </c>
    </row>
    <row r="32" spans="1:18" ht="15.75" customHeight="1">
      <c r="A32" s="155" t="s">
        <v>68</v>
      </c>
      <c r="B32" s="156"/>
      <c r="C32" s="157"/>
      <c r="D32" s="73">
        <v>0</v>
      </c>
      <c r="E32" s="1" t="s">
        <v>3</v>
      </c>
      <c r="F32" s="1" t="s">
        <v>3</v>
      </c>
      <c r="G32" s="94" t="s">
        <v>3</v>
      </c>
      <c r="H32" s="95">
        <v>0</v>
      </c>
      <c r="I32" s="94" t="s">
        <v>3</v>
      </c>
      <c r="J32" s="94" t="s">
        <v>3</v>
      </c>
      <c r="K32" s="94" t="s">
        <v>3</v>
      </c>
      <c r="L32" s="73">
        <v>0</v>
      </c>
      <c r="M32" s="73">
        <v>0</v>
      </c>
      <c r="N32" s="73">
        <v>0</v>
      </c>
      <c r="O32" s="1" t="s">
        <v>3</v>
      </c>
      <c r="P32" s="73">
        <v>0</v>
      </c>
      <c r="Q32" s="73">
        <v>0</v>
      </c>
      <c r="R32" s="73">
        <v>0</v>
      </c>
    </row>
    <row r="33" spans="1:18" ht="15.75" customHeight="1">
      <c r="A33" s="155" t="s">
        <v>69</v>
      </c>
      <c r="B33" s="156"/>
      <c r="C33" s="157"/>
      <c r="D33" s="73">
        <f>D26+D29+D32</f>
        <v>7003.37</v>
      </c>
      <c r="E33" s="96" t="s">
        <v>3</v>
      </c>
      <c r="F33" s="96" t="s">
        <v>3</v>
      </c>
      <c r="G33" s="70" t="s">
        <v>3</v>
      </c>
      <c r="H33" s="73">
        <f>H26+H29+H32</f>
        <v>635.12</v>
      </c>
      <c r="I33" s="70" t="s">
        <v>3</v>
      </c>
      <c r="J33" s="70" t="s">
        <v>3</v>
      </c>
      <c r="K33" s="70" t="s">
        <v>3</v>
      </c>
      <c r="L33" s="73">
        <f>L26+L29+L32</f>
        <v>2731.7200000000003</v>
      </c>
      <c r="M33" s="73">
        <f>M26+M29+M32</f>
        <v>4271.65</v>
      </c>
      <c r="N33" s="73">
        <f>ROUND(D33/R33*12,2)</f>
        <v>36.22</v>
      </c>
      <c r="O33" s="1" t="s">
        <v>3</v>
      </c>
      <c r="P33" s="73">
        <f>P26+P29+P32</f>
        <v>355.77</v>
      </c>
      <c r="Q33" s="73">
        <f>Q26+Q29+Q32</f>
        <v>41.57</v>
      </c>
      <c r="R33" s="73">
        <f>R26+R29+R32</f>
        <v>2320.44</v>
      </c>
    </row>
    <row r="34" spans="1:18" ht="14.25" customHeight="1">
      <c r="A34" s="97">
        <v>2</v>
      </c>
      <c r="B34" s="181" t="s">
        <v>71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</row>
    <row r="35" spans="1:18" ht="15" customHeight="1">
      <c r="A35" s="98" t="s">
        <v>72</v>
      </c>
      <c r="B35" s="146" t="s">
        <v>33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</row>
    <row r="36" spans="1:18" ht="12.75">
      <c r="A36" s="43"/>
      <c r="B36" s="43"/>
      <c r="C36" s="43"/>
      <c r="D36" s="46">
        <v>0</v>
      </c>
      <c r="E36" s="44" t="s">
        <v>3</v>
      </c>
      <c r="F36" s="44" t="s">
        <v>3</v>
      </c>
      <c r="G36" s="44" t="s">
        <v>3</v>
      </c>
      <c r="H36" s="65">
        <v>0</v>
      </c>
      <c r="I36" s="44" t="s">
        <v>3</v>
      </c>
      <c r="J36" s="44" t="s">
        <v>3</v>
      </c>
      <c r="K36" s="44" t="s">
        <v>3</v>
      </c>
      <c r="L36" s="46">
        <v>0</v>
      </c>
      <c r="M36" s="46">
        <v>0</v>
      </c>
      <c r="N36" s="46">
        <v>0</v>
      </c>
      <c r="O36" s="1" t="s">
        <v>3</v>
      </c>
      <c r="P36" s="46">
        <v>0</v>
      </c>
      <c r="Q36" s="46">
        <v>0</v>
      </c>
      <c r="R36" s="46">
        <v>0</v>
      </c>
    </row>
    <row r="37" spans="1:18" ht="14.25" customHeight="1">
      <c r="A37" s="143" t="s">
        <v>74</v>
      </c>
      <c r="B37" s="144"/>
      <c r="C37" s="145"/>
      <c r="D37" s="45">
        <v>0</v>
      </c>
      <c r="E37" s="43" t="s">
        <v>3</v>
      </c>
      <c r="F37" s="43" t="s">
        <v>3</v>
      </c>
      <c r="G37" s="43" t="s">
        <v>3</v>
      </c>
      <c r="H37" s="62">
        <v>0</v>
      </c>
      <c r="I37" s="43" t="s">
        <v>3</v>
      </c>
      <c r="J37" s="43" t="s">
        <v>3</v>
      </c>
      <c r="K37" s="43" t="s">
        <v>3</v>
      </c>
      <c r="L37" s="45">
        <v>0</v>
      </c>
      <c r="M37" s="45">
        <v>0</v>
      </c>
      <c r="N37" s="45">
        <v>0</v>
      </c>
      <c r="O37" s="1" t="s">
        <v>3</v>
      </c>
      <c r="P37" s="45">
        <v>0</v>
      </c>
      <c r="Q37" s="45">
        <v>0</v>
      </c>
      <c r="R37" s="45">
        <v>0</v>
      </c>
    </row>
    <row r="38" spans="1:18" ht="16.5" customHeight="1">
      <c r="A38" s="98" t="s">
        <v>73</v>
      </c>
      <c r="B38" s="146" t="s">
        <v>65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8"/>
    </row>
    <row r="39" spans="1:18" ht="12.75">
      <c r="A39" s="43"/>
      <c r="B39" s="43"/>
      <c r="C39" s="43"/>
      <c r="D39" s="46">
        <v>0</v>
      </c>
      <c r="E39" s="44" t="s">
        <v>3</v>
      </c>
      <c r="F39" s="44" t="s">
        <v>3</v>
      </c>
      <c r="G39" s="44" t="s">
        <v>3</v>
      </c>
      <c r="H39" s="65">
        <v>0</v>
      </c>
      <c r="I39" s="44" t="s">
        <v>3</v>
      </c>
      <c r="J39" s="44" t="s">
        <v>3</v>
      </c>
      <c r="K39" s="44" t="s">
        <v>3</v>
      </c>
      <c r="L39" s="46">
        <v>0</v>
      </c>
      <c r="M39" s="46">
        <v>0</v>
      </c>
      <c r="N39" s="46">
        <v>0</v>
      </c>
      <c r="O39" s="1" t="s">
        <v>3</v>
      </c>
      <c r="P39" s="46">
        <v>0</v>
      </c>
      <c r="Q39" s="46">
        <v>0</v>
      </c>
      <c r="R39" s="46">
        <v>0</v>
      </c>
    </row>
    <row r="40" spans="1:18" ht="14.25" customHeight="1">
      <c r="A40" s="143" t="s">
        <v>75</v>
      </c>
      <c r="B40" s="144"/>
      <c r="C40" s="145"/>
      <c r="D40" s="45">
        <v>0</v>
      </c>
      <c r="E40" s="43" t="s">
        <v>3</v>
      </c>
      <c r="F40" s="43" t="s">
        <v>3</v>
      </c>
      <c r="G40" s="43" t="s">
        <v>3</v>
      </c>
      <c r="H40" s="62">
        <v>0</v>
      </c>
      <c r="I40" s="43" t="s">
        <v>3</v>
      </c>
      <c r="J40" s="43" t="s">
        <v>3</v>
      </c>
      <c r="K40" s="43" t="s">
        <v>3</v>
      </c>
      <c r="L40" s="45">
        <v>0</v>
      </c>
      <c r="M40" s="45">
        <v>0</v>
      </c>
      <c r="N40" s="45">
        <v>0</v>
      </c>
      <c r="O40" s="1" t="s">
        <v>3</v>
      </c>
      <c r="P40" s="45">
        <v>0</v>
      </c>
      <c r="Q40" s="45">
        <v>0</v>
      </c>
      <c r="R40" s="45">
        <v>0</v>
      </c>
    </row>
    <row r="41" spans="1:18" ht="13.5" customHeight="1">
      <c r="A41" s="98" t="s">
        <v>76</v>
      </c>
      <c r="B41" s="169" t="s">
        <v>34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1"/>
    </row>
    <row r="42" spans="1:18" ht="12.75">
      <c r="A42" s="43"/>
      <c r="B42" s="43"/>
      <c r="C42" s="43"/>
      <c r="D42" s="46">
        <v>0</v>
      </c>
      <c r="E42" s="44" t="s">
        <v>3</v>
      </c>
      <c r="F42" s="44" t="s">
        <v>3</v>
      </c>
      <c r="G42" s="44" t="s">
        <v>3</v>
      </c>
      <c r="H42" s="65">
        <v>0</v>
      </c>
      <c r="I42" s="44" t="s">
        <v>3</v>
      </c>
      <c r="J42" s="44" t="s">
        <v>3</v>
      </c>
      <c r="K42" s="44" t="s">
        <v>3</v>
      </c>
      <c r="L42" s="46">
        <v>0</v>
      </c>
      <c r="M42" s="46">
        <v>0</v>
      </c>
      <c r="N42" s="46">
        <v>0</v>
      </c>
      <c r="O42" s="1" t="s">
        <v>3</v>
      </c>
      <c r="P42" s="46">
        <v>0</v>
      </c>
      <c r="Q42" s="46">
        <v>0</v>
      </c>
      <c r="R42" s="46">
        <v>0</v>
      </c>
    </row>
    <row r="43" spans="1:18" ht="14.25" customHeight="1">
      <c r="A43" s="143" t="s">
        <v>77</v>
      </c>
      <c r="B43" s="144"/>
      <c r="C43" s="145"/>
      <c r="D43" s="45">
        <v>0</v>
      </c>
      <c r="E43" s="43" t="s">
        <v>3</v>
      </c>
      <c r="F43" s="43" t="s">
        <v>3</v>
      </c>
      <c r="G43" s="43" t="s">
        <v>3</v>
      </c>
      <c r="H43" s="62">
        <v>0</v>
      </c>
      <c r="I43" s="43" t="s">
        <v>3</v>
      </c>
      <c r="J43" s="43" t="s">
        <v>3</v>
      </c>
      <c r="K43" s="43" t="s">
        <v>3</v>
      </c>
      <c r="L43" s="45">
        <v>0</v>
      </c>
      <c r="M43" s="45">
        <v>0</v>
      </c>
      <c r="N43" s="45">
        <v>0</v>
      </c>
      <c r="O43" s="1" t="s">
        <v>3</v>
      </c>
      <c r="P43" s="45">
        <v>0</v>
      </c>
      <c r="Q43" s="45">
        <v>0</v>
      </c>
      <c r="R43" s="45">
        <v>0</v>
      </c>
    </row>
    <row r="44" spans="1:18" ht="15" customHeight="1">
      <c r="A44" s="168" t="s">
        <v>78</v>
      </c>
      <c r="B44" s="168"/>
      <c r="C44" s="168"/>
      <c r="D44" s="45">
        <f>D37+D40+D43</f>
        <v>0</v>
      </c>
      <c r="E44" s="43" t="s">
        <v>15</v>
      </c>
      <c r="F44" s="43" t="s">
        <v>15</v>
      </c>
      <c r="G44" s="43" t="s">
        <v>15</v>
      </c>
      <c r="H44" s="45">
        <f>H37+H40+H43</f>
        <v>0</v>
      </c>
      <c r="I44" s="43" t="s">
        <v>15</v>
      </c>
      <c r="J44" s="43" t="s">
        <v>15</v>
      </c>
      <c r="K44" s="43" t="s">
        <v>15</v>
      </c>
      <c r="L44" s="45">
        <f aca="true" t="shared" si="1" ref="L44:R44">L37+L40+L43</f>
        <v>0</v>
      </c>
      <c r="M44" s="45">
        <f t="shared" si="1"/>
        <v>0</v>
      </c>
      <c r="N44" s="45">
        <f t="shared" si="1"/>
        <v>0</v>
      </c>
      <c r="O44" s="1" t="s">
        <v>3</v>
      </c>
      <c r="P44" s="45">
        <f t="shared" si="1"/>
        <v>0</v>
      </c>
      <c r="Q44" s="45">
        <f t="shared" si="1"/>
        <v>0</v>
      </c>
      <c r="R44" s="45">
        <f t="shared" si="1"/>
        <v>0</v>
      </c>
    </row>
    <row r="45" spans="1:18" ht="12.75">
      <c r="A45" s="168" t="s">
        <v>8</v>
      </c>
      <c r="B45" s="168"/>
      <c r="C45" s="168"/>
      <c r="D45" s="45">
        <f>D33+D44</f>
        <v>7003.37</v>
      </c>
      <c r="E45" s="45">
        <f>3!E48</f>
        <v>3244.88</v>
      </c>
      <c r="F45" s="45">
        <f>3!F48</f>
        <v>3123.37</v>
      </c>
      <c r="G45" s="43" t="s">
        <v>15</v>
      </c>
      <c r="H45" s="45">
        <f>H33+H44</f>
        <v>635.12</v>
      </c>
      <c r="I45" s="43" t="s">
        <v>15</v>
      </c>
      <c r="J45" s="43" t="s">
        <v>15</v>
      </c>
      <c r="K45" s="43" t="s">
        <v>15</v>
      </c>
      <c r="L45" s="45">
        <f>L33+L44</f>
        <v>2731.7200000000003</v>
      </c>
      <c r="M45" s="45">
        <f>M33+M44</f>
        <v>4271.65</v>
      </c>
      <c r="N45" s="73">
        <f>ROUND(D45/R45*12,2)</f>
        <v>36.22</v>
      </c>
      <c r="O45" s="1" t="s">
        <v>3</v>
      </c>
      <c r="P45" s="45">
        <f>P33+P44</f>
        <v>355.77</v>
      </c>
      <c r="Q45" s="45">
        <f>Q33+Q44</f>
        <v>41.57</v>
      </c>
      <c r="R45" s="45">
        <f>R33+R44</f>
        <v>2320.44</v>
      </c>
    </row>
    <row r="46" spans="1:18" ht="24" customHeight="1">
      <c r="A46" s="179" t="s">
        <v>41</v>
      </c>
      <c r="B46" s="179"/>
      <c r="C46" s="6" t="s">
        <v>88</v>
      </c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6"/>
      <c r="B47" s="3"/>
      <c r="C47" s="6" t="s">
        <v>89</v>
      </c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6"/>
      <c r="B48" s="6"/>
      <c r="C48" s="172" t="s">
        <v>42</v>
      </c>
      <c r="D48" s="172"/>
      <c r="E48" s="172"/>
      <c r="F48" s="172"/>
      <c r="G48" s="172"/>
      <c r="H48" s="172"/>
      <c r="I48" s="172"/>
      <c r="J48" s="172"/>
      <c r="K48" s="5"/>
      <c r="L48" s="5"/>
      <c r="M48" s="5"/>
      <c r="N48" s="5"/>
      <c r="O48" s="5"/>
      <c r="P48" s="5"/>
      <c r="Q48" s="5"/>
      <c r="R48" s="5"/>
    </row>
    <row r="49" spans="1:18" ht="13.5" customHeight="1">
      <c r="A49" s="172"/>
      <c r="B49" s="172"/>
      <c r="C49" s="172"/>
      <c r="D49" s="172"/>
      <c r="E49" s="172"/>
      <c r="F49" s="172"/>
      <c r="G49" s="172"/>
      <c r="H49" s="172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9.75" customHeight="1">
      <c r="A50" s="11"/>
      <c r="B50" s="11"/>
      <c r="C50" s="11"/>
      <c r="D50" s="11"/>
      <c r="E50" s="11"/>
      <c r="F50" s="11"/>
      <c r="G50" s="11"/>
      <c r="H50" s="11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7" s="14" customFormat="1" ht="31.5" customHeight="1">
      <c r="A51" s="89"/>
      <c r="B51" s="88" t="s">
        <v>90</v>
      </c>
      <c r="C51" s="89"/>
      <c r="D51" s="139"/>
      <c r="E51" s="139"/>
      <c r="F51" s="84"/>
      <c r="G51" s="173" t="s">
        <v>92</v>
      </c>
      <c r="H51" s="173"/>
      <c r="I51" s="173"/>
      <c r="J51" s="84"/>
      <c r="K51" s="84"/>
      <c r="L51" s="9"/>
      <c r="M51" s="9"/>
      <c r="N51" s="9"/>
      <c r="O51" s="9"/>
      <c r="P51" s="17"/>
      <c r="Q51" s="17"/>
    </row>
    <row r="52" spans="1:15" s="14" customFormat="1" ht="12" customHeight="1">
      <c r="A52" s="36"/>
      <c r="B52" s="8" t="s">
        <v>91</v>
      </c>
      <c r="C52" s="37"/>
      <c r="D52" s="127" t="s">
        <v>2</v>
      </c>
      <c r="E52" s="127"/>
      <c r="F52" s="38"/>
      <c r="G52" s="128" t="s">
        <v>25</v>
      </c>
      <c r="H52" s="128"/>
      <c r="I52" s="128"/>
      <c r="J52" s="39"/>
      <c r="K52" s="39"/>
      <c r="L52" s="33"/>
      <c r="M52" s="33"/>
      <c r="N52" s="33"/>
      <c r="O52" s="33"/>
    </row>
    <row r="55" ht="12.75">
      <c r="E55" s="48"/>
    </row>
  </sheetData>
  <sheetProtection/>
  <mergeCells count="56">
    <mergeCell ref="N2:R2"/>
    <mergeCell ref="N3:R3"/>
    <mergeCell ref="Q6:R6"/>
    <mergeCell ref="N6:P6"/>
    <mergeCell ref="C11:L11"/>
    <mergeCell ref="A46:B46"/>
    <mergeCell ref="N5:R5"/>
    <mergeCell ref="B34:R34"/>
    <mergeCell ref="B35:R35"/>
    <mergeCell ref="A12:R12"/>
    <mergeCell ref="G51:I51"/>
    <mergeCell ref="D51:E51"/>
    <mergeCell ref="G52:I52"/>
    <mergeCell ref="D52:E52"/>
    <mergeCell ref="D4:E4"/>
    <mergeCell ref="A10:R10"/>
    <mergeCell ref="B5:E5"/>
    <mergeCell ref="A45:C45"/>
    <mergeCell ref="B30:R30"/>
    <mergeCell ref="A49:H49"/>
    <mergeCell ref="B27:R27"/>
    <mergeCell ref="A44:C44"/>
    <mergeCell ref="B41:R41"/>
    <mergeCell ref="A37:C37"/>
    <mergeCell ref="A29:C29"/>
    <mergeCell ref="C48:J48"/>
    <mergeCell ref="A32:C32"/>
    <mergeCell ref="A33:C33"/>
    <mergeCell ref="Q13:Q16"/>
    <mergeCell ref="L14:L16"/>
    <mergeCell ref="M14:M16"/>
    <mergeCell ref="B13:B16"/>
    <mergeCell ref="D13:K13"/>
    <mergeCell ref="F15:F16"/>
    <mergeCell ref="E15:E16"/>
    <mergeCell ref="P13:P16"/>
    <mergeCell ref="K15:K16"/>
    <mergeCell ref="A13:A16"/>
    <mergeCell ref="E14:K14"/>
    <mergeCell ref="A26:C26"/>
    <mergeCell ref="L13:M13"/>
    <mergeCell ref="O13:O16"/>
    <mergeCell ref="C13:C16"/>
    <mergeCell ref="H15:H16"/>
    <mergeCell ref="G15:G16"/>
    <mergeCell ref="N13:N16"/>
    <mergeCell ref="N1:R1"/>
    <mergeCell ref="A9:R9"/>
    <mergeCell ref="A40:C40"/>
    <mergeCell ref="B38:R38"/>
    <mergeCell ref="R13:R16"/>
    <mergeCell ref="A43:C43"/>
    <mergeCell ref="D14:D16"/>
    <mergeCell ref="B19:R19"/>
    <mergeCell ref="B18:R18"/>
    <mergeCell ref="I15:J15"/>
  </mergeCells>
  <printOptions/>
  <pageMargins left="0.34" right="0.2362204724409449" top="0.58" bottom="0.17" header="0.31496062992125984" footer="0.17"/>
  <pageSetup fitToHeight="0" horizontalDpi="600" verticalDpi="600" orientation="landscape" paperSize="9" scale="70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Сергій Прокопов</cp:lastModifiedBy>
  <cp:lastPrinted>2018-12-13T13:03:11Z</cp:lastPrinted>
  <dcterms:created xsi:type="dcterms:W3CDTF">2011-09-13T12:33:42Z</dcterms:created>
  <dcterms:modified xsi:type="dcterms:W3CDTF">2019-05-06T11:21:13Z</dcterms:modified>
  <cp:category/>
  <cp:version/>
  <cp:contentType/>
  <cp:contentStatus/>
</cp:coreProperties>
</file>