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_sybiga\Desktop\РІШЕННЯ, РОЗПОРЯДЖЕННЯ\рішення ПРОГРАМА ОХОРОНИ ДОВКІЛЛЯ  2026-2030\на виконком програма МТГ 2026-2030\"/>
    </mc:Choice>
  </mc:AlternateContent>
  <bookViews>
    <workbookView xWindow="0" yWindow="0" windowWidth="25200" windowHeight="12000"/>
  </bookViews>
  <sheets>
    <sheet name="Sheet1" sheetId="1" r:id="rId1"/>
  </sheets>
  <definedNames>
    <definedName name="_xlnm.Print_Area" localSheetId="0">Sheet1!$B$1:$M$462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9" i="1" l="1"/>
  <c r="H16" i="1"/>
  <c r="H79" i="1" s="1"/>
  <c r="K16" i="1"/>
  <c r="M451" i="1"/>
  <c r="I439" i="1"/>
  <c r="L429" i="1"/>
  <c r="K429" i="1"/>
  <c r="J429" i="1"/>
  <c r="H429" i="1"/>
  <c r="L428" i="1"/>
  <c r="K428" i="1"/>
  <c r="J428" i="1"/>
  <c r="H428" i="1"/>
  <c r="L427" i="1"/>
  <c r="K427" i="1"/>
  <c r="J427" i="1"/>
  <c r="H427" i="1"/>
  <c r="L426" i="1"/>
  <c r="K426" i="1"/>
  <c r="J426" i="1"/>
  <c r="H426" i="1"/>
  <c r="L425" i="1"/>
  <c r="K425" i="1"/>
  <c r="J425" i="1"/>
  <c r="H425" i="1"/>
  <c r="L418" i="1"/>
  <c r="K418" i="1"/>
  <c r="J418" i="1"/>
  <c r="I418" i="1"/>
  <c r="H418" i="1"/>
  <c r="L412" i="1"/>
  <c r="K412" i="1"/>
  <c r="J412" i="1"/>
  <c r="I412" i="1"/>
  <c r="H412" i="1"/>
  <c r="J406" i="1"/>
  <c r="H406" i="1"/>
  <c r="L400" i="1"/>
  <c r="K400" i="1"/>
  <c r="I400" i="1"/>
  <c r="L394" i="1"/>
  <c r="K394" i="1"/>
  <c r="J394" i="1"/>
  <c r="I394" i="1"/>
  <c r="H394" i="1"/>
  <c r="L388" i="1"/>
  <c r="K388" i="1"/>
  <c r="J388" i="1"/>
  <c r="I388" i="1"/>
  <c r="H388" i="1"/>
  <c r="L382" i="1"/>
  <c r="K382" i="1"/>
  <c r="J382" i="1"/>
  <c r="I382" i="1"/>
  <c r="H382" i="1"/>
  <c r="L376" i="1"/>
  <c r="K376" i="1"/>
  <c r="J376" i="1"/>
  <c r="I376" i="1"/>
  <c r="H376" i="1"/>
  <c r="L370" i="1"/>
  <c r="K370" i="1"/>
  <c r="J370" i="1"/>
  <c r="I370" i="1"/>
  <c r="H370" i="1"/>
  <c r="H424" i="1" s="1"/>
  <c r="K360" i="1"/>
  <c r="J360" i="1"/>
  <c r="H360" i="1"/>
  <c r="K359" i="1"/>
  <c r="J359" i="1"/>
  <c r="H359" i="1"/>
  <c r="K358" i="1"/>
  <c r="J358" i="1"/>
  <c r="H358" i="1"/>
  <c r="K357" i="1"/>
  <c r="J357" i="1"/>
  <c r="H357" i="1"/>
  <c r="K356" i="1"/>
  <c r="J356" i="1"/>
  <c r="H356" i="1"/>
  <c r="L349" i="1"/>
  <c r="K349" i="1"/>
  <c r="J349" i="1"/>
  <c r="I349" i="1"/>
  <c r="H349" i="1"/>
  <c r="L343" i="1"/>
  <c r="K343" i="1"/>
  <c r="J343" i="1"/>
  <c r="I343" i="1"/>
  <c r="H343" i="1"/>
  <c r="L337" i="1"/>
  <c r="K337" i="1"/>
  <c r="J337" i="1"/>
  <c r="I337" i="1"/>
  <c r="H337" i="1"/>
  <c r="K331" i="1"/>
  <c r="I331" i="1"/>
  <c r="H331" i="1"/>
  <c r="K325" i="1"/>
  <c r="H325" i="1"/>
  <c r="K319" i="1"/>
  <c r="I319" i="1"/>
  <c r="H319" i="1"/>
  <c r="L313" i="1"/>
  <c r="K313" i="1"/>
  <c r="J313" i="1"/>
  <c r="I313" i="1"/>
  <c r="H313" i="1"/>
  <c r="L307" i="1"/>
  <c r="K307" i="1"/>
  <c r="J307" i="1"/>
  <c r="J355" i="1" s="1"/>
  <c r="J440" i="1" s="1"/>
  <c r="I307" i="1"/>
  <c r="H307" i="1"/>
  <c r="H355" i="1" s="1"/>
  <c r="L297" i="1"/>
  <c r="K297" i="1"/>
  <c r="J297" i="1"/>
  <c r="H297" i="1"/>
  <c r="L296" i="1"/>
  <c r="K296" i="1"/>
  <c r="J296" i="1"/>
  <c r="H296" i="1"/>
  <c r="L295" i="1"/>
  <c r="K295" i="1"/>
  <c r="J295" i="1"/>
  <c r="H295" i="1"/>
  <c r="L294" i="1"/>
  <c r="K294" i="1"/>
  <c r="J294" i="1"/>
  <c r="H294" i="1"/>
  <c r="L293" i="1"/>
  <c r="K293" i="1"/>
  <c r="J293" i="1"/>
  <c r="H293" i="1"/>
  <c r="L280" i="1"/>
  <c r="K280" i="1"/>
  <c r="J280" i="1"/>
  <c r="I280" i="1"/>
  <c r="H280" i="1"/>
  <c r="L273" i="1"/>
  <c r="H273" i="1"/>
  <c r="L267" i="1"/>
  <c r="K267" i="1"/>
  <c r="J267" i="1"/>
  <c r="I267" i="1"/>
  <c r="H267" i="1"/>
  <c r="L261" i="1"/>
  <c r="H261" i="1"/>
  <c r="L255" i="1"/>
  <c r="J255" i="1"/>
  <c r="H255" i="1"/>
  <c r="L249" i="1"/>
  <c r="J249" i="1"/>
  <c r="H249" i="1"/>
  <c r="L243" i="1"/>
  <c r="K243" i="1"/>
  <c r="J243" i="1"/>
  <c r="I243" i="1"/>
  <c r="H243" i="1"/>
  <c r="L237" i="1"/>
  <c r="K237" i="1"/>
  <c r="J237" i="1"/>
  <c r="I237" i="1"/>
  <c r="H237" i="1"/>
  <c r="L231" i="1"/>
  <c r="K231" i="1"/>
  <c r="J231" i="1"/>
  <c r="I231" i="1"/>
  <c r="H231" i="1"/>
  <c r="L225" i="1"/>
  <c r="K225" i="1"/>
  <c r="J225" i="1"/>
  <c r="I225" i="1"/>
  <c r="H225" i="1"/>
  <c r="L219" i="1"/>
  <c r="K219" i="1"/>
  <c r="J219" i="1"/>
  <c r="I219" i="1"/>
  <c r="H219" i="1"/>
  <c r="L213" i="1"/>
  <c r="K213" i="1"/>
  <c r="J213" i="1"/>
  <c r="I213" i="1"/>
  <c r="H213" i="1"/>
  <c r="L207" i="1"/>
  <c r="K207" i="1"/>
  <c r="J207" i="1"/>
  <c r="I207" i="1"/>
  <c r="H207" i="1"/>
  <c r="L201" i="1"/>
  <c r="K201" i="1"/>
  <c r="J201" i="1"/>
  <c r="I201" i="1"/>
  <c r="H201" i="1"/>
  <c r="L194" i="1"/>
  <c r="K194" i="1"/>
  <c r="I194" i="1"/>
  <c r="H194" i="1"/>
  <c r="L188" i="1"/>
  <c r="K188" i="1"/>
  <c r="J188" i="1"/>
  <c r="I188" i="1"/>
  <c r="H188" i="1"/>
  <c r="K180" i="1"/>
  <c r="J180" i="1"/>
  <c r="L452" i="1" s="1"/>
  <c r="H180" i="1"/>
  <c r="K179" i="1"/>
  <c r="J179" i="1"/>
  <c r="K452" i="1" s="1"/>
  <c r="H179" i="1"/>
  <c r="K178" i="1"/>
  <c r="J178" i="1"/>
  <c r="H178" i="1"/>
  <c r="K177" i="1"/>
  <c r="J177" i="1"/>
  <c r="H177" i="1"/>
  <c r="K176" i="1"/>
  <c r="J176" i="1"/>
  <c r="H176" i="1"/>
  <c r="L169" i="1"/>
  <c r="K169" i="1"/>
  <c r="J169" i="1"/>
  <c r="I169" i="1"/>
  <c r="H169" i="1"/>
  <c r="L157" i="1"/>
  <c r="K157" i="1"/>
  <c r="J157" i="1"/>
  <c r="I157" i="1"/>
  <c r="H157" i="1"/>
  <c r="L151" i="1"/>
  <c r="K151" i="1"/>
  <c r="J151" i="1"/>
  <c r="I151" i="1"/>
  <c r="H151" i="1"/>
  <c r="L145" i="1"/>
  <c r="K145" i="1"/>
  <c r="J145" i="1"/>
  <c r="I145" i="1"/>
  <c r="H145" i="1"/>
  <c r="L139" i="1"/>
  <c r="K139" i="1"/>
  <c r="J139" i="1"/>
  <c r="I139" i="1"/>
  <c r="H139" i="1"/>
  <c r="L133" i="1"/>
  <c r="K133" i="1"/>
  <c r="J133" i="1"/>
  <c r="I133" i="1"/>
  <c r="H133" i="1"/>
  <c r="K127" i="1"/>
  <c r="J127" i="1"/>
  <c r="H127" i="1"/>
  <c r="L122" i="1"/>
  <c r="K122" i="1"/>
  <c r="J122" i="1"/>
  <c r="I122" i="1"/>
  <c r="H122" i="1"/>
  <c r="L116" i="1"/>
  <c r="K116" i="1"/>
  <c r="J116" i="1"/>
  <c r="I116" i="1"/>
  <c r="H116" i="1"/>
  <c r="L110" i="1"/>
  <c r="K110" i="1"/>
  <c r="J110" i="1"/>
  <c r="I110" i="1"/>
  <c r="H110" i="1"/>
  <c r="L104" i="1"/>
  <c r="K104" i="1"/>
  <c r="J104" i="1"/>
  <c r="I104" i="1"/>
  <c r="H104" i="1"/>
  <c r="L98" i="1"/>
  <c r="K98" i="1"/>
  <c r="J98" i="1"/>
  <c r="I98" i="1"/>
  <c r="H98" i="1"/>
  <c r="K92" i="1"/>
  <c r="J92" i="1"/>
  <c r="I92" i="1"/>
  <c r="H92" i="1"/>
  <c r="L84" i="1"/>
  <c r="L454" i="1" s="1"/>
  <c r="K84" i="1"/>
  <c r="L453" i="1" s="1"/>
  <c r="H84" i="1"/>
  <c r="L83" i="1"/>
  <c r="K454" i="1" s="1"/>
  <c r="K83" i="1"/>
  <c r="K453" i="1" s="1"/>
  <c r="H83" i="1"/>
  <c r="L82" i="1"/>
  <c r="J454" i="1" s="1"/>
  <c r="K82" i="1"/>
  <c r="H82" i="1"/>
  <c r="L81" i="1"/>
  <c r="I454" i="1" s="1"/>
  <c r="K81" i="1"/>
  <c r="I453" i="1" s="1"/>
  <c r="J81" i="1"/>
  <c r="I452" i="1" s="1"/>
  <c r="H81" i="1"/>
  <c r="L80" i="1"/>
  <c r="H454" i="1" s="1"/>
  <c r="K80" i="1"/>
  <c r="H453" i="1" s="1"/>
  <c r="J80" i="1"/>
  <c r="H452" i="1" s="1"/>
  <c r="H80" i="1"/>
  <c r="L73" i="1"/>
  <c r="K73" i="1"/>
  <c r="J73" i="1"/>
  <c r="I73" i="1"/>
  <c r="H73" i="1"/>
  <c r="L67" i="1"/>
  <c r="H67" i="1"/>
  <c r="L61" i="1"/>
  <c r="K61" i="1"/>
  <c r="I61" i="1"/>
  <c r="H61" i="1"/>
  <c r="L55" i="1"/>
  <c r="K55" i="1"/>
  <c r="J55" i="1"/>
  <c r="I55" i="1"/>
  <c r="H55" i="1"/>
  <c r="L49" i="1"/>
  <c r="L79" i="1" s="1"/>
  <c r="L436" i="1" s="1"/>
  <c r="K49" i="1"/>
  <c r="J49" i="1"/>
  <c r="I49" i="1"/>
  <c r="H49" i="1"/>
  <c r="K43" i="1"/>
  <c r="J43" i="1"/>
  <c r="I43" i="1"/>
  <c r="K40" i="1"/>
  <c r="J40" i="1"/>
  <c r="H40" i="1"/>
  <c r="K34" i="1"/>
  <c r="J34" i="1"/>
  <c r="I34" i="1"/>
  <c r="H34" i="1"/>
  <c r="K28" i="1"/>
  <c r="J28" i="1"/>
  <c r="I28" i="1"/>
  <c r="H28" i="1"/>
  <c r="K22" i="1"/>
  <c r="J22" i="1"/>
  <c r="I22" i="1"/>
  <c r="H22" i="1"/>
  <c r="J16" i="1"/>
  <c r="J79" i="1" s="1"/>
  <c r="J436" i="1" s="1"/>
  <c r="I16" i="1"/>
  <c r="K175" i="1" l="1"/>
  <c r="K437" i="1" s="1"/>
  <c r="I175" i="1"/>
  <c r="I437" i="1" s="1"/>
  <c r="H437" i="1" s="1"/>
  <c r="I355" i="1"/>
  <c r="I440" i="1" s="1"/>
  <c r="I424" i="1"/>
  <c r="I442" i="1" s="1"/>
  <c r="J453" i="1"/>
  <c r="H175" i="1"/>
  <c r="L175" i="1"/>
  <c r="L437" i="1" s="1"/>
  <c r="J175" i="1"/>
  <c r="J437" i="1" s="1"/>
  <c r="K450" i="1"/>
  <c r="J424" i="1"/>
  <c r="J442" i="1" s="1"/>
  <c r="H442" i="1" s="1"/>
  <c r="L292" i="1"/>
  <c r="L439" i="1" s="1"/>
  <c r="K355" i="1"/>
  <c r="K440" i="1" s="1"/>
  <c r="K424" i="1"/>
  <c r="K442" i="1" s="1"/>
  <c r="H292" i="1"/>
  <c r="J292" i="1"/>
  <c r="J439" i="1" s="1"/>
  <c r="L355" i="1"/>
  <c r="L440" i="1" s="1"/>
  <c r="L443" i="1" s="1"/>
  <c r="L424" i="1"/>
  <c r="L442" i="1" s="1"/>
  <c r="I450" i="1"/>
  <c r="K292" i="1"/>
  <c r="K439" i="1" s="1"/>
  <c r="I79" i="1"/>
  <c r="I436" i="1" s="1"/>
  <c r="J452" i="1"/>
  <c r="K436" i="1"/>
  <c r="M454" i="1"/>
  <c r="J450" i="1"/>
  <c r="J443" i="1"/>
  <c r="H450" i="1"/>
  <c r="M452" i="1"/>
  <c r="M453" i="1"/>
  <c r="L450" i="1"/>
  <c r="H439" i="1" l="1"/>
  <c r="K443" i="1"/>
  <c r="I443" i="1"/>
  <c r="M450" i="1"/>
  <c r="H440" i="1"/>
  <c r="H436" i="1"/>
  <c r="H443" i="1" l="1"/>
</calcChain>
</file>

<file path=xl/sharedStrings.xml><?xml version="1.0" encoding="utf-8"?>
<sst xmlns="http://schemas.openxmlformats.org/spreadsheetml/2006/main" count="682" uniqueCount="222">
  <si>
    <t>Основні завдання та заходи Програми охорони довкілля Хмельницької міської територіальної громади на 2026 - 2030 роки,</t>
  </si>
  <si>
    <t xml:space="preserve">                                            загальний обсяг прогнозованого фінансування Програми </t>
  </si>
  <si>
    <t>Заходи щодо покращення якості  атмосферного повітря та кліматична політика: пом'якшення та адаптація до зміни клімату</t>
  </si>
  <si>
    <t>Таблиця 1</t>
  </si>
  <si>
    <t>№</t>
  </si>
  <si>
    <t>Назва заходу</t>
  </si>
  <si>
    <t>Термін виконання</t>
  </si>
  <si>
    <t>Відповідальні</t>
  </si>
  <si>
    <t>Орієнтовний обсяг фінансування, (тис. грн)</t>
  </si>
  <si>
    <t>Джерела  фінансування ( тис. грн)</t>
  </si>
  <si>
    <t>Очікуваний результат</t>
  </si>
  <si>
    <t>з/п</t>
  </si>
  <si>
    <t>Обласний бюджет</t>
  </si>
  <si>
    <t>Бюджет Хмельницької міської територіальної громади,  в тому числі</t>
  </si>
  <si>
    <t>Кошти підприємств,</t>
  </si>
  <si>
    <t>фонд ОНПС</t>
  </si>
  <si>
    <t>інші</t>
  </si>
  <si>
    <t>Обслуговування та забезпечення функціонування системи моніторингу атмосферного повітря на території громади</t>
  </si>
  <si>
    <t>Управління з питань екології та контролю за благоустроєм</t>
  </si>
  <si>
    <t>Забезпечення безперервного, достовірного та репрезентативного контролю за станом атмосферного повітря; формування бази даних про якість атмосферного повітря.</t>
  </si>
  <si>
    <t>Попередження несанкціонованого спалювання речовин (листя, сільськогосподарських залишків, сміття та відходів тощо)</t>
  </si>
  <si>
    <t xml:space="preserve">Управління з питань екології та контролю за благоустроєм </t>
  </si>
  <si>
    <t>Зменшення кількості випадків спалювання рослинних залишків; Підвищення рівня екологічної свідомості населення; Зменшення забруднення повітря.</t>
  </si>
  <si>
    <t>Створення та розвиток зеленої інфраструктури (облаштування дощових садів, зелених дахів, луків, міні скверів)</t>
  </si>
  <si>
    <t>Управління з питань екології та контролю за благоустроєм, Управління комунальної інфраструктури</t>
  </si>
  <si>
    <t>Покращення мікроклімату міського середовища, зниження температурного ефекту, зменшення обсягів поверхневого стоку дощових вод. Підвищення рівня природного дренажу.</t>
  </si>
  <si>
    <t>Проведення Днів Сталої Енергії</t>
  </si>
  <si>
    <t>Відділ енергоменеджменту</t>
  </si>
  <si>
    <t>Якісні стратегічні зміни громади, ефективне енергоспоживання  та зменшення викидів парникових газів</t>
  </si>
  <si>
    <t>Розробка Плану дій сталого енергетичного розвитку та клімату (ПДСЕРК)</t>
  </si>
  <si>
    <t>Заходи з кліматично розумного  міського планування  в рамках реалізації проєкту "Інтегроване міське відновлення в Україні (JGURA)"</t>
  </si>
  <si>
    <t>Комунальна установа Хмельницької міської ради «Агенція розвитку Хмельницького»</t>
  </si>
  <si>
    <t xml:space="preserve">Покращення мікроклімату міської середовища, зниження температурного ефекту, зменшення обсягів поверхневого стоку дощових вод.  </t>
  </si>
  <si>
    <t>Грантові кошти</t>
  </si>
  <si>
    <t xml:space="preserve">Грантові кошти </t>
  </si>
  <si>
    <r>
      <rPr>
        <sz val="12"/>
        <color rgb="FF000000"/>
        <rFont val="Times New Roman"/>
        <charset val="204"/>
      </rPr>
      <t>Збільшення частки  (</t>
    </r>
    <r>
      <rPr>
        <sz val="12"/>
        <color theme="1"/>
        <rFont val="Times New Roman"/>
        <charset val="204"/>
      </rPr>
      <t xml:space="preserve">оновлення) громадського електричного транспорту </t>
    </r>
  </si>
  <si>
    <t>ХКП «Електротранс»,Управління транспорту та зв’язку</t>
  </si>
  <si>
    <t>Зменшення викидів забруднюючих речовин в атмосферне повітря</t>
  </si>
  <si>
    <t xml:space="preserve"> </t>
  </si>
  <si>
    <t xml:space="preserve">В межах бюджетних призначень </t>
  </si>
  <si>
    <t>В межах бюджетних призначень</t>
  </si>
  <si>
    <t xml:space="preserve">Грантові кошти  </t>
  </si>
  <si>
    <t>Проведення режимно - налагоджувальних робіт на котлах підприємства</t>
  </si>
  <si>
    <t>МКП «Хмельницьктеплокомун-енерго»</t>
  </si>
  <si>
    <t>Зменшення викидів забруднюючих речовин в атмосферне повітря, тонн/рік:
азоту (1) N2O - 0,005;
метану - 0,045;
оксиду вуглецю – 0,345;
діоксиду азоту – 2,434;
діоксиду вуглецю – 2421,481</t>
  </si>
  <si>
    <t>Заміна зношених теплових мереж на попередньо ізольовані труби</t>
  </si>
  <si>
    <t xml:space="preserve">  </t>
  </si>
  <si>
    <t>Капітальний ремонт котлів та/ або їх заміна</t>
  </si>
  <si>
    <t>Відновлення ізоляції теплових мереж</t>
  </si>
  <si>
    <t xml:space="preserve">Всього на заходи, </t>
  </si>
  <si>
    <t>в тому числі по роках:</t>
  </si>
  <si>
    <t>Заходи з охорони і раціонального використання зелених насаджень, збереження природно-заповідного фонду</t>
  </si>
  <si>
    <t>Таблиця 2</t>
  </si>
  <si>
    <t>Джерела  фінансування  (тис. грн)</t>
  </si>
  <si>
    <t>Обласний</t>
  </si>
  <si>
    <t>Бюджет Хмельницької міської територіальної громади, в тому числі</t>
  </si>
  <si>
    <t>бюджет</t>
  </si>
  <si>
    <t>Заходи  з озеленення</t>
  </si>
  <si>
    <t>КП по зеленому будівництву та благоустрою міста,
КП «Парки і сквери м.Хмельницького», 
Управління з питань екології та контролю за благоустроєм</t>
  </si>
  <si>
    <t>Озеленення території громади, покращення показників естетичної та оздоровчої складової</t>
  </si>
  <si>
    <t xml:space="preserve">Обсяг фінансування заходу затверджується щорічно </t>
  </si>
  <si>
    <t>Заходи з розроблення схеми екомережі території громади</t>
  </si>
  <si>
    <t>Збереження та розвиток об’єктів природно-заповідного фонду</t>
  </si>
  <si>
    <t>Виготовлення наукових обґрунтувань об'єктів для заповідання</t>
  </si>
  <si>
    <t xml:space="preserve">
Управління з питань екології та контролю за благоустроєм</t>
  </si>
  <si>
    <t>Охорона та збереження зелених насаджень, утримання їх у здоровому впорядкованому стані. Благоустрій об’єктів зеленого господарства</t>
  </si>
  <si>
    <t>Наукові дослідження, проектні та проектно-конструкторські розроблення (відведення земельних ділянок під парки, сквери, зелені зони, території природно-заповідного фонду включаючи заходи з виготовлення проектів землеустрою)</t>
  </si>
  <si>
    <t>КП по зеленому будівництву та благоустрою міста,
КП «Парки і сквери м.Хмельницького», Управління земельних ресурсів, 
Управління з питань екології та контролю за благоустроєм</t>
  </si>
  <si>
    <t>Збільшення зелених зон загального користування.
Охорона та збереження зелених насаджень.</t>
  </si>
  <si>
    <t>5.</t>
  </si>
  <si>
    <t>Проведення спеціальних заходів, спрямованих на запобігання знищенню чи пошкодженню природних комплексів територій та об'єктів природно-заповідного фонду ( в тому числі   встановлення меж в натурі).</t>
  </si>
  <si>
    <t>Розроблення документації із землеустрою для територій та об’єктів природно-заповідного фонду. Витрати на резервування територій для заповідання.</t>
  </si>
  <si>
    <t xml:space="preserve">Управління з питань екології та контролю за благоустроєм, Управління земельних ресурсів </t>
  </si>
  <si>
    <t>Збереження, відновлення зелених зон</t>
  </si>
  <si>
    <t>Утримання та оновлення об'єктів природно-заповідного фонду</t>
  </si>
  <si>
    <t xml:space="preserve"> Обсяг фінансування заходу затверджується щорічно </t>
  </si>
  <si>
    <t>Будівництво, розширення, реконструкція та облаштування вольєрів для утримання тварин у зоокуточку в парку ім. Чекмана</t>
  </si>
  <si>
    <t xml:space="preserve">
КП «Парки і сквери м.Хмельницького»</t>
  </si>
  <si>
    <t>Поліпшення середовища перебування тварин у зоокуточку</t>
  </si>
  <si>
    <t>Встановлення (поновлення) знаків-аншлагів, межових знаків на території об’єктів природно-заповідного фонду</t>
  </si>
  <si>
    <t>Управління з питань екології та контролю за благоустроєм,КП по зеленому будівництву та благоустрою міста,
КП «Парки і сквери м.Хмельницького»</t>
  </si>
  <si>
    <t>Інформаційні заходи задля збереження об’єктів природно-заповідного фонду.</t>
  </si>
  <si>
    <t>Заходи з консервації, відновлення та рекультивації земель, в тому числі таких, що постраждали внаслідок російської збройної агресії, пожеж та інших природних і техногенних впливів.</t>
  </si>
  <si>
    <t xml:space="preserve">Управління комунальної інфраструктури,
Управління з питань екології та контролю за благоустроєм, Управління земельних ресурсів </t>
  </si>
  <si>
    <t>Безпека життєдіяльності, покращення стану навколишнього середовища</t>
  </si>
  <si>
    <t xml:space="preserve">Створення і відновлення сіножатей і пасовищ </t>
  </si>
  <si>
    <t xml:space="preserve">Управління земельних ресурсів </t>
  </si>
  <si>
    <t>Збільшення площі пасовищ та сіножатей</t>
  </si>
  <si>
    <t>Розроблення документації із землеустрою щодо віднесення земель комунальної власності до категорії самозаліснених земель</t>
  </si>
  <si>
    <t>Збільшення площі лісів</t>
  </si>
  <si>
    <t>Інвентаризація земель Хмельницької міської територіальної громади</t>
  </si>
  <si>
    <t>Збільшення
площі зелених
насаджень у
населених
пунктах, а
також іншої
зеленої
інфраструктури</t>
  </si>
  <si>
    <t>Заходи щодо запобігання інтродукції та поширення чужорідних видів рослин, які загрожують природним екосистемам.</t>
  </si>
  <si>
    <t>Управління комунальної інфраструктури,
Управління з питань екології та контролю за благоустроєм</t>
  </si>
  <si>
    <t>Збереження екосистеми</t>
  </si>
  <si>
    <t>Всього на заходи</t>
  </si>
  <si>
    <t>Заходи з охорони та раціонального використання водних ресурсів</t>
  </si>
  <si>
    <t>Таблиця 3</t>
  </si>
  <si>
    <t>Орієнтовний обсяг фінансування,</t>
  </si>
  <si>
    <t>(тис. грн)</t>
  </si>
  <si>
    <t>Кошти підприємств, інші</t>
  </si>
  <si>
    <t>Біологічна меліорація водойм</t>
  </si>
  <si>
    <t xml:space="preserve">Управління з питань екології та контролю за благоустроєм, КП по зеленому будівництву та благоустрою міста,
КП «Парки і сквери м.Хмельницького»,
</t>
  </si>
  <si>
    <t>Покращення санітарно-екологічного стану поверхневих водних об’єктів</t>
  </si>
  <si>
    <t xml:space="preserve">Заходи щодо відновлення і підтримання сприятливого гідрологічного режиму та санітарного стану водойм (в т.ч. реалізація проектів з  оздоровлення та розчистки річок П.Буг, Плоска, Кудрянка) </t>
  </si>
  <si>
    <t>Управління комунальної інфраструктури, Управління з питань екології та контролю за благоустроєм</t>
  </si>
  <si>
    <t>Проведення робіт, пов’язаних з поліпшенням технічного стану та благоустрою поверхневих водойм на території територіальної громади</t>
  </si>
  <si>
    <t>Управління комунальної інфраструктури,
КП по зеленому будівництву та благоустрою міста,
КП «Парки і сквери м.Хмельницького»,
Управління з питань екології та контролю за благоустроєм</t>
  </si>
  <si>
    <t>Заходи щодо відновлення і підтримання сприятливого гідрологічного режиму та санітарного стану річок (топографо-геодезичні та картографічні роботи, виготовлення проектів землеустрою щодо встановлення меж прибережних захисних смуг поверхневих водних об’єктів)</t>
  </si>
  <si>
    <t xml:space="preserve">Управління з питань екології та контролю за благоустроєм, Управління земельних ресурсів
</t>
  </si>
  <si>
    <t>Збереження екосистеми.  Забезпечення умов схеми екомережі</t>
  </si>
  <si>
    <t>Комплексне дослідження, розроблення рекомендацій та реалізація заходів з ревіталізації малих річок, що протікають на території громади</t>
  </si>
  <si>
    <t xml:space="preserve">Збереження екосистеми. Покращення санітарно-екологічного стану поверхневих водних об’єктів. </t>
  </si>
  <si>
    <t>Придбання систем, приладів для здійснення контролю за якістю поверхневих та підземних вод на території міста</t>
  </si>
  <si>
    <t xml:space="preserve">Управління з питань екології та контролю за благоустроєм, МКП «Хмельницькводоканал»
</t>
  </si>
  <si>
    <t>Контроль за станом води в річках П.Буг, Плоска, Кудрянка</t>
  </si>
  <si>
    <t>Поточний ремонт та утримання криниць громадського користування</t>
  </si>
  <si>
    <t>КП по зеленому будівництву та благоустрою міста</t>
  </si>
  <si>
    <t>Покращення якості питної води</t>
  </si>
  <si>
    <t>Придбання спецтехніки для   очищення водойм</t>
  </si>
  <si>
    <t xml:space="preserve">Управління з питань екології та контролю за благоустроєм, КП «Парки і сквери м.Хмельницького»
</t>
  </si>
  <si>
    <t>Покращення екологічного стану водойм за рахунок видалення  надлишкової водної рослинності, побутових відходів, мулових відкладень тощо</t>
  </si>
  <si>
    <t>Модернізація і капітальний ремонт артезіанських свердловин і водопровідних насосних станцій</t>
  </si>
  <si>
    <t>Управління комунальної інфраструктури,
МКП «Хмельницькводоканал»</t>
  </si>
  <si>
    <t>Охорона підземних вод від забруднення</t>
  </si>
  <si>
    <t>Будівництво, розширення, реконструкція споруд і мереж водопроводу і каналізації (в т.ч.  проєктні розроблення)</t>
  </si>
  <si>
    <t>МКП «Хмельницькводоканал»</t>
  </si>
  <si>
    <r>
      <rPr>
        <sz val="12"/>
        <color theme="1"/>
        <rFont val="Times New Roman"/>
        <charset val="204"/>
      </rPr>
      <t xml:space="preserve">Зменшення втрат води. </t>
    </r>
    <r>
      <rPr>
        <sz val="12"/>
        <color rgb="FF000000"/>
        <rFont val="Times New Roman"/>
        <charset val="204"/>
      </rPr>
      <t>Зменшення забруднення поверхневих водойм неочищеними стічними водами</t>
    </r>
  </si>
  <si>
    <t>Реконструкція КНС №1 із заміною насосного обладнання по вул.Шевченко,55/1К в м.Хмельницький</t>
  </si>
  <si>
    <t xml:space="preserve">Зниження ризику забруднення навколишнього середовища (ґрунтів, підземних вод, водних об’єктів). </t>
  </si>
  <si>
    <t>Реконструкція ГКНС з переоснащенням системи вентиляції, опалення, будівельних конструкцій і комунікацій по вул. Трудовій, 6Б у м. Хмельницький</t>
  </si>
  <si>
    <t xml:space="preserve">Зменшення екологічних ризиків: запобігання аварійним скидам неочищених стічних вод у навколишнє середовище. Забезпечення надійної та безперебійної роботи системи водовідведення. </t>
  </si>
  <si>
    <t>Капітальний ремонт та реконструкція споруд біологічної очистки на КОС №2 по вул. Вінницьке шосе,135 в м.Хмельницький</t>
  </si>
  <si>
    <t>Покращення якості очищення стічних вод. Поліпшення екологічного стану:зменшення техногенного навантаження на річку Південний Буг внаслідок  скиду очищених стічних вод.</t>
  </si>
  <si>
    <t xml:space="preserve">Реконструкція КОС 2 зі встановленням споруд механічної очистки та СЕС </t>
  </si>
  <si>
    <t>Зменшення забруднення поверхневих водойм  неочищеними стічними водами.Підвищення енергоефективності.</t>
  </si>
  <si>
    <t xml:space="preserve"> В тому числі грантові кошти</t>
  </si>
  <si>
    <t>Нове будівництво каналізаційних очисних споруд господарсько- побутових стоків, продуктивністю 60 тис.м3 /добу  у місті Хмельницький по Вінницькому шосе,135 на території існуючих очисних споруд №2</t>
  </si>
  <si>
    <t xml:space="preserve">Запобігання потраплянню неочищених стічних вод у водойми.Досягнення нормативних показників очищення стічних вод </t>
  </si>
  <si>
    <t>Чистка мулових майданчиків</t>
  </si>
  <si>
    <t xml:space="preserve">МКП «Хмельницькводоканал»,
</t>
  </si>
  <si>
    <t>Усунення загрози забруднення ґрунтів і ґрунтових вод внаслідок неконтрольованого накопичення мулу.</t>
  </si>
  <si>
    <t>Будівництво очисних споруд на зливові стоки у м. Хмельницькому</t>
  </si>
  <si>
    <t>Управління комунальної інфраструктури</t>
  </si>
  <si>
    <t>Відповідно до проєктно-кошторисної  документації</t>
  </si>
  <si>
    <t>Ліквідація забруднення поверхневих водних об’єктів, зокрема річки Південний Буг</t>
  </si>
  <si>
    <t>Заходи у сфері управління  відходами</t>
  </si>
  <si>
    <t>Таблиця 4</t>
  </si>
  <si>
    <t>Орієнтовний обсяг фінансування (тис. грн)</t>
  </si>
  <si>
    <t>Джерела  фінансування (тис. грн)</t>
  </si>
  <si>
    <t>Фонд ОНПС</t>
  </si>
  <si>
    <t>1.</t>
  </si>
  <si>
    <t>Забезпечення екологічно безпечного збирання, перевезення, зберігання, оброблення, утилізації, видалення, знешкодження і захоронення відходів та небезпечних хімічних речовин (в тому числі: ліквідація стихійних сміттєзвалищ;  влаштування Центру управління відходами; придбання контейнерів для сортування відходів; проведення навчання з сортування відходів)</t>
  </si>
  <si>
    <t xml:space="preserve">                                                                                                                                                                      Управління з питань екології та контролю за благоустроєм,  Управління комунальної інфраструктури,
ХКП «Спецкомунтранс»                                                                                                                                  
</t>
  </si>
  <si>
    <t>Покращення санітарно-екологічного стану території Хмельницької міської територіальної громади</t>
  </si>
  <si>
    <t>Аварійно-рятувальний загін спеціального призначення ГУ ДСНС України в Хмельницькій області</t>
  </si>
  <si>
    <t>-</t>
  </si>
  <si>
    <t xml:space="preserve">Виготовлення та розміщення інформаційних листівок, екологічної реклами, відеороликів тощо на тему: «Розумне поводження з відходами»   </t>
  </si>
  <si>
    <t xml:space="preserve">Управління з питань екології та контролю за благоустроєм, ХКП «Спецкомунтранс»
</t>
  </si>
  <si>
    <t>Підвищення екологічної свідомості громадян</t>
  </si>
  <si>
    <t>Придбання та впровадження установок, обладнання та машин для збору, транспортування, перероблення, знешкодження та складування побутових відходів</t>
  </si>
  <si>
    <t>ХКП «Спецкомунтранс»</t>
  </si>
  <si>
    <t>Забезпечення роздільного збирання відходів. Зменшення обсягів відходів, що потрапляють на полігон.</t>
  </si>
  <si>
    <t xml:space="preserve">Запровадження в населених пунктах громади роздільного збирання відходів, що придатні для повторного використання та перероблення </t>
  </si>
  <si>
    <t xml:space="preserve">ХКП «Спецкомунтранс»,
Управління з питань екології та контролю за благоустроєм
</t>
  </si>
  <si>
    <t>Продовження практики сортування сміття в бюджетних  закладах Хмельницької міської територіальної громади</t>
  </si>
  <si>
    <t xml:space="preserve">
Управління з питань екології та контролю за благоустроєм,
ХКП «Спецкомунтранс», структурні підрозділи виконавчого комітету Хмельницької міської ради</t>
  </si>
  <si>
    <t>Забезпечення роздільного збирання відходів, підвищення екологічної свідомості молоді</t>
  </si>
  <si>
    <t>Організація збирання відходів, утворених внаслідок бойових дій, які зберігаються в не пристосованих для цього місцях</t>
  </si>
  <si>
    <t xml:space="preserve">Управління комунальної інфраструктури
Управління з питань екології та контролю за благостроєм
ХКП «Спецкомунтранс»
</t>
  </si>
  <si>
    <t>Розробка місцевого плану управління відходами Хмельницької міської територіальної громади</t>
  </si>
  <si>
    <t xml:space="preserve">Заходи у сфері екологічної освіти та виховання. Співпраця з громадськістю </t>
  </si>
  <si>
    <t>Таблиця 5</t>
  </si>
  <si>
    <t>Кошти підприємств,
інші</t>
  </si>
  <si>
    <t>Проведення конференцій, 
виставок, семінарів, конкурсів, 
фестивалів, акцій та інших заходів 
з питань охорони довкілля. Організація та проведення екологічних акцій серед учнівської молоді  Хмельницької міської територіальної громади.</t>
  </si>
  <si>
    <t>Управління з питань екології та контролю за благоустроєм,
Департамент освіти та науки Хмельницької міської ради, структурні підрозділи виконавчого комітету Хмельницької міської ради</t>
  </si>
  <si>
    <t>Підвищення екологічної свідомості громадян.
Популяризація свідомої поведінки в суспільстві.</t>
  </si>
  <si>
    <t xml:space="preserve"> В межах бюджетних призначень</t>
  </si>
  <si>
    <t>Підготовка та видання поліграфічної продукції з екологічної тематики, науково-популярних, просвітницьких матеріалів  
природоохоронного змісту в 
друкованій та мультимедійній 
формах</t>
  </si>
  <si>
    <t>Управління з питань екології та контролю за благоустроєм, Департамент освіти та науки Хмельницької міської ради</t>
  </si>
  <si>
    <t>Підвищення екологічної свідомості громадян. Забезпечення 
населення 
інформацією про 
стан довкілля, 
природоохоронні 
заходи та способи 
збереження 
природних ресурсів.</t>
  </si>
  <si>
    <t xml:space="preserve">  Здійснення наукового дослідження стану поверхневих вод Хмельницької міської територіальної громади  та тенденції до його змін за період 2000-2025 роки</t>
  </si>
  <si>
    <t>Управління з питань екології та контролю за благоустроєм міста</t>
  </si>
  <si>
    <t>Отримання матеріалів, обґрунтувань, рекомендацій, направлених на охорону довкілля територіальної громади</t>
  </si>
  <si>
    <t>Організація і забезпечення робіт з проведення моніторингу довкілля (атмосферного повітря, вод, ґрунтів)</t>
  </si>
  <si>
    <t xml:space="preserve">Додаткові дослідження дозволять розширити мережу моніторингу та діагностувати реальний стан складових довкілля </t>
  </si>
  <si>
    <t>Організація проведення  оцінки впливу на довкілля та стратегічної екологічної оцінки</t>
  </si>
  <si>
    <t>Забезпечення дотримання вимог екологічного законодавства</t>
  </si>
  <si>
    <t>Забезпечення участі здобувачів освіти, вихованців та педагогів у Міжнародних, Всеукраїнських, регіональних та міських проєктах, акціях, конкурсах, фестивалях, наукових заходах екологічного спрямування</t>
  </si>
  <si>
    <t>Департамент освіти та науки Хмельницької міської ради</t>
  </si>
  <si>
    <t>Удосконалення професійних компетентностей педагога та поглиблення знань учнів із природничих дисциплін</t>
  </si>
  <si>
    <t>Комплектування літературою природничого характеру фондів бібліотек міста</t>
  </si>
  <si>
    <t xml:space="preserve">Управління культури і туризму, Централізована бібліотечна система
</t>
  </si>
  <si>
    <t>Формування екологічної свідомості та культури. Формування культури сталого споживання. Поширення знань про актуальні екологічні проблеми</t>
  </si>
  <si>
    <t xml:space="preserve">Організація і здійснення робіт з екологічної освіти, підготовки кадрів, підвищення кваліфікації та обміну досвідом роботи </t>
  </si>
  <si>
    <t>Підвищення професійного рівня працівників управління.</t>
  </si>
  <si>
    <t xml:space="preserve"> Наукові дослідження, проектні та проектно-конструкторські розроблення, що охоплюють природоохоронні заходи. </t>
  </si>
  <si>
    <t>Загальний обсяг прогнозного фінансування Програми</t>
  </si>
  <si>
    <t>Таблиця 6</t>
  </si>
  <si>
    <t>2026-2030 роки</t>
  </si>
  <si>
    <t>Заходи Програми</t>
  </si>
  <si>
    <t>Заплановане фінансування</t>
  </si>
  <si>
    <t>Джерело фінансування, тис. грн.</t>
  </si>
  <si>
    <t>тис. грн.</t>
  </si>
  <si>
    <t>Бюджет Хмельницької міської територіальної громади</t>
  </si>
  <si>
    <t>Інші кошти</t>
  </si>
  <si>
    <t xml:space="preserve">Заходи у сфері управління відходами </t>
  </si>
  <si>
    <t>Заходи у сфері екологічної освіти та виховання. Співпраця з громадськістю</t>
  </si>
  <si>
    <t>Всього</t>
  </si>
  <si>
    <t>Таблиця 7</t>
  </si>
  <si>
    <t>Обсяг коштів, які пропонується залучити на виконання Програми</t>
  </si>
  <si>
    <t>Етапи виконання Програми (роки)</t>
  </si>
  <si>
    <t>Усього витрат на виконання Програми, тис. грн</t>
  </si>
  <si>
    <t xml:space="preserve">Обсяг ресурсів усього, тис. грн., </t>
  </si>
  <si>
    <t>обласний бюджет</t>
  </si>
  <si>
    <t>бюджет Хмельницької міської територіальної громади, у тому числі</t>
  </si>
  <si>
    <t xml:space="preserve">Кошти підприємств, інші </t>
  </si>
  <si>
    <t>Заступник міського голови з питань
діяльності виконавчих органів ради</t>
  </si>
  <si>
    <t>Михайло КРИВАК</t>
  </si>
  <si>
    <t>В.о. начальника управління з питань екології 
та контролю за благоустроєм</t>
  </si>
  <si>
    <t xml:space="preserve">Владислав ПУКАС </t>
  </si>
  <si>
    <t xml:space="preserve">
Додаток 1  до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</si>
</sst>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;[Red]#,##0.0"/>
  </numFmts>
  <fonts count="17">
    <font>
      <sz val="11"/>
      <color theme="1"/>
      <name val="Calibri"/>
      <charset val="134"/>
      <scheme val="minor"/>
    </font>
    <font>
      <sz val="12"/>
      <color theme="1"/>
      <name val="Times New Roman"/>
      <charset val="204"/>
    </font>
    <font>
      <sz val="12"/>
      <color theme="1"/>
      <name val="Calibri"/>
      <charset val="134"/>
      <scheme val="minor"/>
    </font>
    <font>
      <b/>
      <sz val="12"/>
      <color theme="1"/>
      <name val="Times New Roman"/>
      <charset val="204"/>
    </font>
    <font>
      <sz val="12"/>
      <name val="Times New Roman"/>
      <charset val="204"/>
    </font>
    <font>
      <b/>
      <sz val="12"/>
      <name val="Times New Roman"/>
      <charset val="204"/>
    </font>
    <font>
      <sz val="12"/>
      <color rgb="FF000000"/>
      <name val="Times New Roman"/>
      <charset val="204"/>
    </font>
    <font>
      <sz val="12"/>
      <name val="Times New Roman"/>
      <charset val="204"/>
    </font>
    <font>
      <b/>
      <sz val="12"/>
      <color rgb="FF212529"/>
      <name val="Times New Roman"/>
      <charset val="204"/>
    </font>
    <font>
      <b/>
      <sz val="12"/>
      <color rgb="FF000000"/>
      <name val="Times New Roman"/>
      <charset val="204"/>
    </font>
    <font>
      <sz val="12"/>
      <color theme="1"/>
      <name val="Times New Roman"/>
      <charset val="204"/>
    </font>
    <font>
      <sz val="12"/>
      <color rgb="FF212529"/>
      <name val="Times New Roman"/>
      <charset val="204"/>
    </font>
    <font>
      <sz val="12"/>
      <color rgb="FF303030"/>
      <name val="Times New Roman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auto="1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auto="1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</borders>
  <cellStyleXfs count="1">
    <xf numFmtId="0" fontId="0" fillId="0" borderId="0"/>
  </cellStyleXfs>
  <cellXfs count="449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/>
    <xf numFmtId="0" fontId="3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 indent="1"/>
    </xf>
    <xf numFmtId="0" fontId="4" fillId="0" borderId="5" xfId="0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center" vertical="center" wrapText="1"/>
    </xf>
    <xf numFmtId="164" fontId="4" fillId="0" borderId="8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horizontal="center" vertical="center" wrapText="1"/>
    </xf>
    <xf numFmtId="164" fontId="4" fillId="0" borderId="11" xfId="0" applyNumberFormat="1" applyFont="1" applyFill="1" applyBorder="1" applyAlignment="1">
      <alignment horizontal="center" vertical="center" wrapText="1"/>
    </xf>
    <xf numFmtId="164" fontId="5" fillId="0" borderId="8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justify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justify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64" fontId="1" fillId="0" borderId="15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64" fontId="1" fillId="0" borderId="18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3" fillId="0" borderId="0" xfId="0" applyFont="1" applyAlignment="1"/>
    <xf numFmtId="0" fontId="1" fillId="0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Fill="1" applyBorder="1" applyAlignment="1">
      <alignment horizontal="center" vertical="center" wrapText="1"/>
    </xf>
    <xf numFmtId="164" fontId="7" fillId="0" borderId="11" xfId="0" applyNumberFormat="1" applyFont="1" applyFill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justify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justify" vertical="center" wrapText="1"/>
    </xf>
    <xf numFmtId="164" fontId="9" fillId="0" borderId="6" xfId="0" applyNumberFormat="1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justify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justify" vertical="center" wrapText="1"/>
    </xf>
    <xf numFmtId="164" fontId="9" fillId="0" borderId="33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justify" vertical="center" wrapText="1"/>
    </xf>
    <xf numFmtId="164" fontId="9" fillId="0" borderId="15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/>
    <xf numFmtId="0" fontId="2" fillId="0" borderId="18" xfId="0" applyFont="1" applyFill="1" applyBorder="1"/>
    <xf numFmtId="0" fontId="10" fillId="0" borderId="18" xfId="0" applyFont="1" applyFill="1" applyBorder="1" applyAlignment="1">
      <alignment vertical="top" wrapText="1"/>
    </xf>
    <xf numFmtId="0" fontId="1" fillId="0" borderId="0" xfId="0" applyFont="1" applyFill="1" applyAlignment="1">
      <alignment vertical="center"/>
    </xf>
    <xf numFmtId="0" fontId="2" fillId="0" borderId="17" xfId="0" applyFont="1" applyFill="1" applyBorder="1" applyAlignment="1">
      <alignment vertical="top" wrapText="1" inden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164" fontId="5" fillId="0" borderId="33" xfId="0" applyNumberFormat="1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164" fontId="4" fillId="0" borderId="15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9" fillId="0" borderId="34" xfId="0" applyNumberFormat="1" applyFont="1" applyFill="1" applyBorder="1" applyAlignment="1">
      <alignment horizontal="center" vertical="center" wrapText="1"/>
    </xf>
    <xf numFmtId="164" fontId="9" fillId="0" borderId="35" xfId="0" applyNumberFormat="1" applyFont="1" applyFill="1" applyBorder="1" applyAlignment="1">
      <alignment horizontal="center" vertical="center" wrapText="1"/>
    </xf>
    <xf numFmtId="164" fontId="9" fillId="0" borderId="19" xfId="0" applyNumberFormat="1" applyFont="1" applyFill="1" applyBorder="1" applyAlignment="1">
      <alignment horizontal="center" vertical="center" wrapText="1"/>
    </xf>
    <xf numFmtId="164" fontId="9" fillId="0" borderId="20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4" fontId="9" fillId="0" borderId="20" xfId="0" applyNumberFormat="1" applyFont="1" applyFill="1" applyBorder="1" applyAlignment="1">
      <alignment horizontal="center" vertical="center" wrapText="1"/>
    </xf>
    <xf numFmtId="0" fontId="10" fillId="0" borderId="18" xfId="0" applyFont="1" applyFill="1" applyBorder="1"/>
    <xf numFmtId="0" fontId="10" fillId="0" borderId="36" xfId="0" applyFont="1" applyFill="1" applyBorder="1" applyAlignment="1">
      <alignment vertical="top" wrapText="1"/>
    </xf>
    <xf numFmtId="0" fontId="10" fillId="0" borderId="32" xfId="0" applyFont="1" applyFill="1" applyBorder="1"/>
    <xf numFmtId="0" fontId="2" fillId="0" borderId="32" xfId="0" applyFont="1" applyFill="1" applyBorder="1"/>
    <xf numFmtId="0" fontId="2" fillId="0" borderId="17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 vertical="center" wrapText="1"/>
    </xf>
    <xf numFmtId="164" fontId="6" fillId="0" borderId="15" xfId="0" applyNumberFormat="1" applyFont="1" applyFill="1" applyBorder="1" applyAlignment="1">
      <alignment horizontal="center" vertical="center" wrapText="1"/>
    </xf>
    <xf numFmtId="164" fontId="6" fillId="0" borderId="14" xfId="0" applyNumberFormat="1" applyFont="1" applyFill="1" applyBorder="1" applyAlignment="1">
      <alignment horizontal="center" vertical="center" wrapText="1"/>
    </xf>
    <xf numFmtId="164" fontId="6" fillId="0" borderId="18" xfId="0" applyNumberFormat="1" applyFont="1" applyFill="1" applyBorder="1" applyAlignment="1">
      <alignment horizontal="center" vertical="center" wrapText="1"/>
    </xf>
    <xf numFmtId="164" fontId="6" fillId="0" borderId="17" xfId="0" applyNumberFormat="1" applyFont="1" applyFill="1" applyBorder="1" applyAlignment="1">
      <alignment horizontal="center" vertical="center" wrapText="1"/>
    </xf>
    <xf numFmtId="164" fontId="5" fillId="0" borderId="16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Fill="1" applyBorder="1" applyAlignment="1">
      <alignment horizontal="center" vertical="center" wrapText="1"/>
    </xf>
    <xf numFmtId="164" fontId="4" fillId="0" borderId="1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164" fontId="3" fillId="0" borderId="33" xfId="0" applyNumberFormat="1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center" vertical="center" wrapText="1"/>
    </xf>
    <xf numFmtId="164" fontId="4" fillId="0" borderId="16" xfId="0" applyNumberFormat="1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justify" vertical="center" wrapText="1"/>
    </xf>
    <xf numFmtId="0" fontId="1" fillId="0" borderId="40" xfId="0" applyFont="1" applyFill="1" applyBorder="1" applyAlignment="1">
      <alignment horizontal="justify" vertical="center" wrapText="1"/>
    </xf>
    <xf numFmtId="164" fontId="9" fillId="0" borderId="40" xfId="0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justify" vertical="center" wrapText="1"/>
    </xf>
    <xf numFmtId="0" fontId="1" fillId="0" borderId="35" xfId="0" applyFont="1" applyFill="1" applyBorder="1" applyAlignment="1">
      <alignment horizontal="center" wrapText="1"/>
    </xf>
    <xf numFmtId="164" fontId="9" fillId="0" borderId="16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164" fontId="9" fillId="0" borderId="14" xfId="0" applyNumberFormat="1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/>
    </xf>
    <xf numFmtId="164" fontId="3" fillId="0" borderId="17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top" wrapText="1" indent="1"/>
    </xf>
    <xf numFmtId="164" fontId="3" fillId="0" borderId="31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165" fontId="3" fillId="0" borderId="17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3" fillId="0" borderId="31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vertical="center" wrapText="1"/>
    </xf>
    <xf numFmtId="2" fontId="3" fillId="0" borderId="16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0" fontId="1" fillId="0" borderId="16" xfId="0" applyFont="1" applyBorder="1"/>
    <xf numFmtId="165" fontId="3" fillId="0" borderId="16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65" fontId="1" fillId="0" borderId="17" xfId="0" applyNumberFormat="1" applyFont="1" applyBorder="1" applyAlignment="1">
      <alignment horizontal="center" vertical="center"/>
    </xf>
    <xf numFmtId="164" fontId="6" fillId="0" borderId="8" xfId="0" applyNumberFormat="1" applyFont="1" applyFill="1" applyBorder="1" applyAlignment="1">
      <alignment horizontal="center" vertical="center" wrapText="1"/>
    </xf>
    <xf numFmtId="164" fontId="6" fillId="0" borderId="11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 vertical="center"/>
    </xf>
    <xf numFmtId="165" fontId="1" fillId="0" borderId="17" xfId="0" applyNumberFormat="1" applyFont="1" applyBorder="1"/>
    <xf numFmtId="2" fontId="9" fillId="0" borderId="6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2" fontId="1" fillId="0" borderId="27" xfId="0" applyNumberFormat="1" applyFont="1" applyFill="1" applyBorder="1" applyAlignment="1">
      <alignment horizontal="center" vertical="center" wrapText="1"/>
    </xf>
    <xf numFmtId="2" fontId="3" fillId="0" borderId="14" xfId="0" applyNumberFormat="1" applyFont="1" applyFill="1" applyBorder="1" applyAlignment="1">
      <alignment horizontal="center" vertical="center" wrapText="1"/>
    </xf>
    <xf numFmtId="2" fontId="1" fillId="0" borderId="14" xfId="0" applyNumberFormat="1" applyFont="1" applyFill="1" applyBorder="1" applyAlignment="1">
      <alignment horizontal="center" vertical="center" wrapText="1"/>
    </xf>
    <xf numFmtId="2" fontId="1" fillId="0" borderId="17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 wrapText="1"/>
    </xf>
    <xf numFmtId="0" fontId="1" fillId="0" borderId="50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wrapText="1"/>
    </xf>
    <xf numFmtId="0" fontId="1" fillId="0" borderId="14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justify" vertical="center" wrapText="1"/>
    </xf>
    <xf numFmtId="0" fontId="1" fillId="0" borderId="17" xfId="0" applyFont="1" applyFill="1" applyBorder="1" applyAlignment="1">
      <alignment horizontal="center"/>
    </xf>
    <xf numFmtId="164" fontId="3" fillId="0" borderId="17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justify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/>
    <xf numFmtId="0" fontId="9" fillId="0" borderId="0" xfId="0" applyFont="1" applyFill="1" applyAlignment="1">
      <alignment horizontal="center" vertical="center"/>
    </xf>
    <xf numFmtId="2" fontId="1" fillId="0" borderId="17" xfId="0" applyNumberFormat="1" applyFont="1" applyFill="1" applyBorder="1" applyAlignment="1">
      <alignment vertical="top" wrapText="1"/>
    </xf>
    <xf numFmtId="2" fontId="3" fillId="0" borderId="17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center" vertical="center" wrapText="1"/>
    </xf>
    <xf numFmtId="165" fontId="1" fillId="0" borderId="8" xfId="0" applyNumberFormat="1" applyFont="1" applyFill="1" applyBorder="1" applyAlignment="1">
      <alignment horizontal="center" vertical="center" wrapText="1"/>
    </xf>
    <xf numFmtId="164" fontId="9" fillId="0" borderId="8" xfId="0" applyNumberFormat="1" applyFont="1" applyFill="1" applyBorder="1" applyAlignment="1">
      <alignment horizontal="center" vertical="center" wrapText="1"/>
    </xf>
    <xf numFmtId="164" fontId="6" fillId="0" borderId="27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justify" vertical="center" wrapText="1"/>
    </xf>
    <xf numFmtId="164" fontId="9" fillId="0" borderId="17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vertical="top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36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6" fillId="0" borderId="36" xfId="0" applyNumberFormat="1" applyFont="1" applyFill="1" applyBorder="1" applyAlignment="1">
      <alignment horizontal="center" vertical="center" wrapText="1"/>
    </xf>
    <xf numFmtId="164" fontId="3" fillId="0" borderId="35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 wrapText="1"/>
    </xf>
    <xf numFmtId="164" fontId="1" fillId="0" borderId="9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18" xfId="0" applyNumberFormat="1" applyFont="1" applyFill="1" applyBorder="1" applyAlignment="1">
      <alignment horizontal="center" vertical="center" wrapText="1"/>
    </xf>
    <xf numFmtId="166" fontId="1" fillId="0" borderId="16" xfId="0" applyNumberFormat="1" applyFont="1" applyFill="1" applyBorder="1" applyAlignment="1">
      <alignment horizontal="center" vertical="center" wrapText="1"/>
    </xf>
    <xf numFmtId="164" fontId="1" fillId="0" borderId="39" xfId="0" applyNumberFormat="1" applyFont="1" applyFill="1" applyBorder="1" applyAlignment="1">
      <alignment horizontal="center" vertical="center" wrapText="1"/>
    </xf>
    <xf numFmtId="164" fontId="3" fillId="0" borderId="20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164" fontId="3" fillId="0" borderId="44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164" fontId="3" fillId="0" borderId="19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164" fontId="3" fillId="0" borderId="32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2" fontId="4" fillId="0" borderId="18" xfId="0" applyNumberFormat="1" applyFont="1" applyFill="1" applyBorder="1" applyAlignment="1">
      <alignment horizontal="center" vertical="center" wrapText="1"/>
    </xf>
    <xf numFmtId="164" fontId="4" fillId="0" borderId="39" xfId="0" applyNumberFormat="1" applyFont="1" applyFill="1" applyBorder="1" applyAlignment="1">
      <alignment horizontal="center" vertical="center" wrapText="1"/>
    </xf>
    <xf numFmtId="164" fontId="1" fillId="0" borderId="40" xfId="0" applyNumberFormat="1" applyFont="1" applyFill="1" applyBorder="1" applyAlignment="1">
      <alignment horizontal="center" vertical="center" wrapText="1"/>
    </xf>
    <xf numFmtId="0" fontId="14" fillId="0" borderId="0" xfId="0" applyFont="1" applyFill="1"/>
    <xf numFmtId="164" fontId="4" fillId="0" borderId="4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164" fontId="1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0" fontId="15" fillId="0" borderId="0" xfId="0" applyFont="1" applyFill="1" applyBorder="1" applyAlignment="1">
      <alignment horizontal="justify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justify" vertical="center" wrapText="1"/>
    </xf>
    <xf numFmtId="0" fontId="1" fillId="0" borderId="10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justify" vertical="center" wrapText="1"/>
    </xf>
    <xf numFmtId="0" fontId="6" fillId="0" borderId="14" xfId="0" applyFont="1" applyFill="1" applyBorder="1" applyAlignment="1">
      <alignment horizontal="justify" vertical="center" wrapText="1"/>
    </xf>
    <xf numFmtId="0" fontId="6" fillId="0" borderId="17" xfId="0" applyFont="1" applyFill="1" applyBorder="1" applyAlignment="1">
      <alignment horizontal="justify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justify" vertical="center" wrapText="1"/>
    </xf>
    <xf numFmtId="0" fontId="1" fillId="0" borderId="14" xfId="0" applyFont="1" applyFill="1" applyBorder="1" applyAlignment="1">
      <alignment horizontal="justify" vertical="center" wrapText="1"/>
    </xf>
    <xf numFmtId="0" fontId="1" fillId="0" borderId="17" xfId="0" applyFont="1" applyFill="1" applyBorder="1" applyAlignment="1">
      <alignment horizontal="justify" vertical="center" wrapText="1"/>
    </xf>
    <xf numFmtId="0" fontId="4" fillId="0" borderId="16" xfId="0" applyFont="1" applyFill="1" applyBorder="1" applyAlignment="1">
      <alignment horizontal="justify" vertical="center" wrapText="1"/>
    </xf>
    <xf numFmtId="0" fontId="4" fillId="0" borderId="14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1" fillId="0" borderId="16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4" fillId="0" borderId="10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6" fillId="0" borderId="12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1" fillId="0" borderId="16" xfId="0" applyFont="1" applyFill="1" applyBorder="1" applyAlignment="1">
      <alignment horizontal="center" vertical="top" wrapText="1"/>
    </xf>
    <xf numFmtId="0" fontId="1" fillId="0" borderId="14" xfId="0" applyFont="1" applyFill="1" applyBorder="1" applyAlignment="1">
      <alignment horizontal="center" vertical="top" wrapText="1"/>
    </xf>
    <xf numFmtId="0" fontId="1" fillId="0" borderId="1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justify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justify" vertical="center" wrapText="1"/>
    </xf>
    <xf numFmtId="0" fontId="12" fillId="0" borderId="2" xfId="0" applyFont="1" applyFill="1" applyBorder="1" applyAlignment="1">
      <alignment horizontal="justify" vertical="center" wrapText="1"/>
    </xf>
    <xf numFmtId="0" fontId="12" fillId="0" borderId="10" xfId="0" applyFont="1" applyFill="1" applyBorder="1" applyAlignment="1">
      <alignment horizontal="justify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justify" vertical="center" wrapText="1"/>
    </xf>
    <xf numFmtId="0" fontId="11" fillId="0" borderId="5" xfId="0" applyFont="1" applyFill="1" applyBorder="1" applyAlignment="1">
      <alignment horizontal="justify" vertical="center" wrapText="1"/>
    </xf>
    <xf numFmtId="0" fontId="11" fillId="0" borderId="10" xfId="0" applyFont="1" applyFill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3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164" fontId="4" fillId="0" borderId="16" xfId="0" applyNumberFormat="1" applyFont="1" applyFill="1" applyBorder="1" applyAlignment="1">
      <alignment horizontal="center" vertical="center" wrapText="1"/>
    </xf>
    <xf numFmtId="164" fontId="4" fillId="0" borderId="17" xfId="0" applyNumberFormat="1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top" wrapText="1"/>
    </xf>
    <xf numFmtId="0" fontId="1" fillId="0" borderId="39" xfId="0" applyFont="1" applyFill="1" applyBorder="1" applyAlignment="1">
      <alignment horizontal="center" vertical="top" wrapText="1"/>
    </xf>
    <xf numFmtId="164" fontId="7" fillId="0" borderId="2" xfId="0" applyNumberFormat="1" applyFont="1" applyFill="1" applyBorder="1" applyAlignment="1">
      <alignment horizontal="center" vertical="center" wrapText="1"/>
    </xf>
    <xf numFmtId="164" fontId="7" fillId="0" borderId="10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164" fontId="7" fillId="0" borderId="29" xfId="0" applyNumberFormat="1" applyFont="1" applyFill="1" applyBorder="1" applyAlignment="1">
      <alignment horizontal="center" vertical="center" wrapText="1"/>
    </xf>
    <xf numFmtId="164" fontId="7" fillId="0" borderId="30" xfId="0" applyNumberFormat="1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164" fontId="6" fillId="0" borderId="14" xfId="0" applyNumberFormat="1" applyFont="1" applyFill="1" applyBorder="1" applyAlignment="1">
      <alignment horizontal="center" vertical="center" wrapText="1"/>
    </xf>
    <xf numFmtId="164" fontId="6" fillId="0" borderId="17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164" fontId="6" fillId="0" borderId="1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36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top" wrapText="1"/>
    </xf>
    <xf numFmtId="164" fontId="1" fillId="0" borderId="9" xfId="0" applyNumberFormat="1" applyFont="1" applyFill="1" applyBorder="1" applyAlignment="1">
      <alignment horizontal="center" vertical="top" wrapText="1"/>
    </xf>
    <xf numFmtId="0" fontId="1" fillId="0" borderId="42" xfId="0" applyFont="1" applyFill="1" applyBorder="1" applyAlignment="1">
      <alignment horizontal="center" vertical="center" wrapText="1"/>
    </xf>
    <xf numFmtId="2" fontId="1" fillId="0" borderId="14" xfId="0" applyNumberFormat="1" applyFont="1" applyFill="1" applyBorder="1" applyAlignment="1">
      <alignment horizontal="center" vertical="center" wrapText="1"/>
    </xf>
    <xf numFmtId="2" fontId="1" fillId="0" borderId="17" xfId="0" applyNumberFormat="1" applyFont="1" applyFill="1" applyBorder="1" applyAlignment="1">
      <alignment horizontal="center" vertical="center" wrapText="1"/>
    </xf>
    <xf numFmtId="2" fontId="3" fillId="0" borderId="16" xfId="0" applyNumberFormat="1" applyFont="1" applyFill="1" applyBorder="1" applyAlignment="1">
      <alignment horizontal="center" vertical="center" wrapText="1"/>
    </xf>
    <xf numFmtId="2" fontId="3" fillId="0" borderId="14" xfId="0" applyNumberFormat="1" applyFont="1" applyFill="1" applyBorder="1" applyAlignment="1">
      <alignment horizontal="center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vertical="top" wrapText="1"/>
    </xf>
    <xf numFmtId="0" fontId="4" fillId="0" borderId="29" xfId="0" applyFont="1" applyFill="1" applyBorder="1" applyAlignment="1">
      <alignment vertical="top" wrapText="1"/>
    </xf>
    <xf numFmtId="0" fontId="4" fillId="0" borderId="30" xfId="0" applyFont="1" applyFill="1" applyBorder="1" applyAlignment="1">
      <alignment vertical="top" wrapText="1"/>
    </xf>
    <xf numFmtId="0" fontId="4" fillId="0" borderId="28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top" wrapText="1"/>
    </xf>
    <xf numFmtId="0" fontId="4" fillId="0" borderId="30" xfId="0" applyFont="1" applyFill="1" applyBorder="1" applyAlignment="1">
      <alignment horizontal="center" vertical="top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vertical="top" wrapText="1"/>
    </xf>
    <xf numFmtId="0" fontId="6" fillId="0" borderId="15" xfId="0" applyFont="1" applyFill="1" applyBorder="1" applyAlignment="1">
      <alignment vertical="top" wrapText="1"/>
    </xf>
    <xf numFmtId="0" fontId="6" fillId="0" borderId="18" xfId="0" applyFont="1" applyFill="1" applyBorder="1" applyAlignment="1">
      <alignment vertical="top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" fillId="0" borderId="28" xfId="0" applyFont="1" applyBorder="1" applyAlignment="1">
      <alignment vertical="top" wrapText="1"/>
    </xf>
    <xf numFmtId="0" fontId="1" fillId="0" borderId="29" xfId="0" applyFont="1" applyBorder="1" applyAlignment="1">
      <alignment vertical="top" wrapText="1"/>
    </xf>
    <xf numFmtId="0" fontId="1" fillId="0" borderId="30" xfId="0" applyFont="1" applyBorder="1" applyAlignment="1">
      <alignment vertical="top" wrapText="1"/>
    </xf>
    <xf numFmtId="0" fontId="1" fillId="0" borderId="5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/>
    </xf>
    <xf numFmtId="164" fontId="15" fillId="0" borderId="0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10" xfId="0" applyFont="1" applyFill="1" applyBorder="1" applyAlignment="1">
      <alignment horizontal="center" vertical="top" wrapText="1"/>
    </xf>
    <xf numFmtId="0" fontId="1" fillId="0" borderId="41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  <xf numFmtId="0" fontId="1" fillId="0" borderId="44" xfId="0" applyFont="1" applyFill="1" applyBorder="1" applyAlignment="1">
      <alignment horizontal="center" vertical="top" wrapText="1"/>
    </xf>
    <xf numFmtId="164" fontId="4" fillId="0" borderId="16" xfId="0" applyNumberFormat="1" applyFont="1" applyFill="1" applyBorder="1" applyAlignment="1">
      <alignment horizontal="center" vertical="top" wrapText="1"/>
    </xf>
    <xf numFmtId="164" fontId="4" fillId="0" borderId="14" xfId="0" applyNumberFormat="1" applyFont="1" applyFill="1" applyBorder="1" applyAlignment="1">
      <alignment horizontal="center" vertical="top" wrapText="1"/>
    </xf>
    <xf numFmtId="164" fontId="4" fillId="0" borderId="17" xfId="0" applyNumberFormat="1" applyFont="1" applyFill="1" applyBorder="1" applyAlignment="1">
      <alignment horizontal="center" vertical="top" wrapText="1"/>
    </xf>
    <xf numFmtId="0" fontId="6" fillId="0" borderId="33" xfId="0" applyFont="1" applyFill="1" applyBorder="1" applyAlignment="1">
      <alignment horizontal="center" vertical="top" wrapText="1"/>
    </xf>
    <xf numFmtId="0" fontId="6" fillId="0" borderId="15" xfId="0" applyFont="1" applyFill="1" applyBorder="1" applyAlignment="1">
      <alignment horizontal="center" vertical="top" wrapText="1"/>
    </xf>
    <xf numFmtId="0" fontId="6" fillId="0" borderId="18" xfId="0" applyFont="1" applyFill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69"/>
  <sheetViews>
    <sheetView tabSelected="1" view="pageBreakPreview" topLeftCell="A442" zoomScale="75" zoomScaleNormal="90" workbookViewId="0">
      <selection activeCell="F457" sqref="F457:G458"/>
    </sheetView>
  </sheetViews>
  <sheetFormatPr defaultColWidth="9" defaultRowHeight="15"/>
  <cols>
    <col min="1" max="1" width="7.28515625" style="4" customWidth="1"/>
    <col min="2" max="2" width="2.140625" style="4" hidden="1" customWidth="1"/>
    <col min="3" max="3" width="0.28515625" style="4" hidden="1" customWidth="1"/>
    <col min="4" max="4" width="6.28515625" style="4" customWidth="1"/>
    <col min="5" max="5" width="37.85546875" style="4" customWidth="1"/>
    <col min="6" max="6" width="11.5703125" style="4" customWidth="1"/>
    <col min="7" max="7" width="29.28515625" style="4" customWidth="1"/>
    <col min="8" max="8" width="15.28515625" style="4" customWidth="1"/>
    <col min="9" max="9" width="11.5703125" style="4" customWidth="1"/>
    <col min="10" max="10" width="16" style="4" customWidth="1"/>
    <col min="11" max="11" width="13.28515625" style="4" customWidth="1"/>
    <col min="12" max="12" width="14.42578125" style="4" customWidth="1"/>
    <col min="13" max="13" width="27.140625" style="5" customWidth="1"/>
    <col min="14" max="15" width="9.140625" style="4"/>
  </cols>
  <sheetData>
    <row r="1" spans="1:20" ht="63.75" customHeight="1">
      <c r="L1" s="426" t="s">
        <v>221</v>
      </c>
      <c r="M1" s="426"/>
    </row>
    <row r="2" spans="1:20" ht="13.5" customHeight="1"/>
    <row r="3" spans="1:20" ht="9.75" customHeight="1"/>
    <row r="4" spans="1:20" s="1" customFormat="1" ht="12" customHeight="1">
      <c r="A4" s="6"/>
      <c r="B4" s="6"/>
      <c r="C4" s="6"/>
      <c r="D4" s="4"/>
      <c r="E4" s="4"/>
      <c r="F4" s="4"/>
      <c r="G4" s="4"/>
      <c r="H4" s="4"/>
      <c r="I4" s="4"/>
      <c r="J4" s="4"/>
      <c r="K4" s="4"/>
      <c r="L4" s="4"/>
      <c r="M4" s="5"/>
      <c r="N4" s="6"/>
      <c r="O4" s="6"/>
    </row>
    <row r="5" spans="1:20" s="1" customFormat="1" ht="15.7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44"/>
      <c r="N5" s="6"/>
      <c r="O5" s="6"/>
    </row>
    <row r="6" spans="1:20" s="1" customFormat="1" ht="15.75">
      <c r="A6" s="6"/>
      <c r="B6" s="6"/>
      <c r="C6" s="6"/>
      <c r="D6" s="6"/>
      <c r="E6" s="253" t="s">
        <v>0</v>
      </c>
      <c r="F6" s="253"/>
      <c r="G6" s="253"/>
      <c r="H6" s="253"/>
      <c r="I6" s="253"/>
      <c r="J6" s="253"/>
      <c r="K6" s="253"/>
      <c r="L6" s="253"/>
      <c r="M6" s="44"/>
      <c r="N6" s="6"/>
      <c r="O6" s="6"/>
    </row>
    <row r="7" spans="1:20" s="1" customFormat="1" ht="20.25" customHeight="1">
      <c r="A7" s="6"/>
      <c r="B7" s="6"/>
      <c r="C7" s="6"/>
      <c r="D7" s="6"/>
      <c r="E7" s="7" t="s">
        <v>1</v>
      </c>
      <c r="F7" s="7"/>
      <c r="G7" s="7"/>
      <c r="H7" s="7"/>
      <c r="I7" s="7"/>
      <c r="J7" s="7"/>
      <c r="K7" s="7"/>
      <c r="L7" s="7"/>
      <c r="M7" s="44"/>
      <c r="N7" s="6"/>
      <c r="O7" s="6"/>
    </row>
    <row r="8" spans="1:20" s="1" customFormat="1" ht="9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44"/>
      <c r="N8" s="6"/>
      <c r="O8" s="6"/>
    </row>
    <row r="9" spans="1:20" s="2" customFormat="1" ht="24.75" customHeight="1">
      <c r="A9" s="8"/>
      <c r="B9" s="8"/>
      <c r="C9" s="8"/>
      <c r="D9" s="6"/>
      <c r="E9" s="6"/>
      <c r="F9" s="6"/>
      <c r="G9" s="6"/>
      <c r="H9" s="6"/>
      <c r="I9" s="6"/>
      <c r="J9" s="6"/>
      <c r="K9" s="6"/>
      <c r="L9" s="6"/>
      <c r="M9" s="44"/>
      <c r="N9" s="45"/>
      <c r="O9" s="45"/>
      <c r="P9" s="45"/>
      <c r="Q9" s="45"/>
      <c r="R9" s="45"/>
      <c r="S9" s="45"/>
      <c r="T9" s="45"/>
    </row>
    <row r="10" spans="1:20" s="2" customFormat="1" ht="15.75">
      <c r="A10" s="9"/>
      <c r="B10" s="8"/>
      <c r="C10" s="8"/>
      <c r="D10" s="8"/>
      <c r="E10" s="254" t="s">
        <v>2</v>
      </c>
      <c r="F10" s="254"/>
      <c r="G10" s="254"/>
      <c r="H10" s="254"/>
      <c r="I10" s="254"/>
      <c r="J10" s="254"/>
      <c r="K10" s="254"/>
      <c r="L10" s="254"/>
      <c r="M10" s="45"/>
      <c r="N10" s="8"/>
      <c r="O10" s="8"/>
    </row>
    <row r="11" spans="1:20" s="2" customFormat="1" ht="19.5" customHeight="1">
      <c r="A11" s="8"/>
      <c r="B11" s="8"/>
      <c r="C11" s="8"/>
      <c r="D11" s="10"/>
      <c r="E11" s="255"/>
      <c r="F11" s="255"/>
      <c r="G11" s="255"/>
      <c r="H11" s="255"/>
      <c r="I11" s="255"/>
      <c r="J11" s="255"/>
      <c r="K11" s="255"/>
      <c r="L11" s="8"/>
      <c r="M11" s="44" t="s">
        <v>3</v>
      </c>
      <c r="N11" s="8"/>
      <c r="O11" s="8"/>
    </row>
    <row r="12" spans="1:20" s="2" customFormat="1" ht="32.25" customHeight="1" thickBot="1">
      <c r="A12" s="8"/>
      <c r="B12" s="8"/>
      <c r="C12" s="8"/>
      <c r="D12" s="10"/>
      <c r="E12" s="8"/>
      <c r="F12" s="8"/>
      <c r="G12" s="8"/>
      <c r="H12" s="8"/>
      <c r="I12" s="8"/>
      <c r="J12" s="8"/>
      <c r="K12" s="8"/>
      <c r="L12" s="8"/>
      <c r="M12" s="9"/>
      <c r="N12" s="8"/>
      <c r="O12" s="8"/>
    </row>
    <row r="13" spans="1:20" s="2" customFormat="1" ht="98.25" customHeight="1" thickBot="1">
      <c r="A13" s="8"/>
      <c r="B13" s="8"/>
      <c r="C13" s="8"/>
      <c r="D13" s="11" t="s">
        <v>4</v>
      </c>
      <c r="E13" s="246" t="s">
        <v>5</v>
      </c>
      <c r="F13" s="246" t="s">
        <v>6</v>
      </c>
      <c r="G13" s="246" t="s">
        <v>7</v>
      </c>
      <c r="H13" s="246" t="s">
        <v>8</v>
      </c>
      <c r="I13" s="256" t="s">
        <v>9</v>
      </c>
      <c r="J13" s="257"/>
      <c r="K13" s="257"/>
      <c r="L13" s="258"/>
      <c r="M13" s="246" t="s">
        <v>10</v>
      </c>
      <c r="N13" s="8"/>
      <c r="O13" s="8"/>
    </row>
    <row r="14" spans="1:20" s="2" customFormat="1" ht="66.75" customHeight="1" thickBot="1">
      <c r="A14" s="8"/>
      <c r="B14" s="8"/>
      <c r="C14" s="8"/>
      <c r="D14" s="12" t="s">
        <v>11</v>
      </c>
      <c r="E14" s="247"/>
      <c r="F14" s="247"/>
      <c r="G14" s="247"/>
      <c r="H14" s="247"/>
      <c r="I14" s="246" t="s">
        <v>12</v>
      </c>
      <c r="J14" s="259" t="s">
        <v>13</v>
      </c>
      <c r="K14" s="260"/>
      <c r="L14" s="28" t="s">
        <v>14</v>
      </c>
      <c r="M14" s="247"/>
      <c r="N14" s="8"/>
      <c r="O14" s="8"/>
    </row>
    <row r="15" spans="1:20" s="2" customFormat="1" ht="47.25" customHeight="1" thickBot="1">
      <c r="A15" s="8"/>
      <c r="B15" s="8"/>
      <c r="C15" s="8"/>
      <c r="D15" s="13"/>
      <c r="E15" s="248"/>
      <c r="F15" s="248"/>
      <c r="G15" s="248"/>
      <c r="H15" s="248"/>
      <c r="I15" s="248"/>
      <c r="J15" s="46"/>
      <c r="K15" s="47" t="s">
        <v>15</v>
      </c>
      <c r="L15" s="47" t="s">
        <v>16</v>
      </c>
      <c r="M15" s="248"/>
      <c r="N15" s="8"/>
      <c r="O15" s="8"/>
    </row>
    <row r="16" spans="1:20" s="2" customFormat="1" ht="24" customHeight="1">
      <c r="A16" s="8"/>
      <c r="B16" s="8"/>
      <c r="C16" s="8"/>
      <c r="D16" s="291">
        <v>1</v>
      </c>
      <c r="E16" s="317" t="s">
        <v>17</v>
      </c>
      <c r="F16" s="15"/>
      <c r="G16" s="317" t="s">
        <v>18</v>
      </c>
      <c r="H16" s="16">
        <f>SUM(H17:H21)</f>
        <v>2250</v>
      </c>
      <c r="I16" s="16">
        <f>SUM(I17:I21)</f>
        <v>0</v>
      </c>
      <c r="J16" s="48">
        <f>SUM(J17:J21)</f>
        <v>0</v>
      </c>
      <c r="K16" s="16">
        <f>SUM(K17:K21)</f>
        <v>2250</v>
      </c>
      <c r="L16" s="16">
        <v>0</v>
      </c>
      <c r="M16" s="395" t="s">
        <v>19</v>
      </c>
      <c r="N16" s="8"/>
      <c r="O16" s="8"/>
    </row>
    <row r="17" spans="1:15" s="2" customFormat="1" ht="19.5" customHeight="1">
      <c r="A17" s="8"/>
      <c r="B17" s="8"/>
      <c r="C17" s="8"/>
      <c r="D17" s="292"/>
      <c r="E17" s="318"/>
      <c r="F17" s="18">
        <v>2026</v>
      </c>
      <c r="G17" s="318"/>
      <c r="H17" s="19">
        <v>300</v>
      </c>
      <c r="I17" s="19"/>
      <c r="J17" s="19"/>
      <c r="K17" s="19">
        <v>300</v>
      </c>
      <c r="L17" s="19"/>
      <c r="M17" s="396"/>
      <c r="N17" s="8"/>
      <c r="O17" s="8"/>
    </row>
    <row r="18" spans="1:15" s="2" customFormat="1" ht="15.75">
      <c r="A18" s="8"/>
      <c r="B18" s="8"/>
      <c r="C18" s="8"/>
      <c r="D18" s="292"/>
      <c r="E18" s="318"/>
      <c r="F18" s="18">
        <v>2027</v>
      </c>
      <c r="G18" s="318"/>
      <c r="H18" s="19">
        <v>450</v>
      </c>
      <c r="I18" s="19"/>
      <c r="J18" s="19"/>
      <c r="K18" s="19">
        <v>450</v>
      </c>
      <c r="L18" s="19"/>
      <c r="M18" s="396"/>
      <c r="N18" s="8"/>
      <c r="O18" s="8"/>
    </row>
    <row r="19" spans="1:15" s="2" customFormat="1" ht="30.75" customHeight="1">
      <c r="A19" s="8"/>
      <c r="B19" s="8"/>
      <c r="C19" s="8"/>
      <c r="D19" s="292"/>
      <c r="E19" s="318"/>
      <c r="F19" s="18">
        <v>2028</v>
      </c>
      <c r="G19" s="318"/>
      <c r="H19" s="19">
        <v>500</v>
      </c>
      <c r="I19" s="19"/>
      <c r="J19" s="19"/>
      <c r="K19" s="19">
        <v>500</v>
      </c>
      <c r="L19" s="19"/>
      <c r="M19" s="396"/>
      <c r="N19" s="8"/>
      <c r="O19" s="8"/>
    </row>
    <row r="20" spans="1:15" s="2" customFormat="1" ht="38.25" customHeight="1">
      <c r="A20" s="8"/>
      <c r="B20" s="8"/>
      <c r="C20" s="8"/>
      <c r="D20" s="292"/>
      <c r="E20" s="318"/>
      <c r="F20" s="18">
        <v>2029</v>
      </c>
      <c r="G20" s="318"/>
      <c r="H20" s="19">
        <v>500</v>
      </c>
      <c r="I20" s="19"/>
      <c r="J20" s="19"/>
      <c r="K20" s="19">
        <v>500</v>
      </c>
      <c r="L20" s="19"/>
      <c r="M20" s="396"/>
      <c r="N20" s="8"/>
      <c r="O20" s="8"/>
    </row>
    <row r="21" spans="1:15" s="2" customFormat="1" ht="21" customHeight="1" thickBot="1">
      <c r="A21" s="8"/>
      <c r="B21" s="8"/>
      <c r="C21" s="8"/>
      <c r="D21" s="293"/>
      <c r="E21" s="319"/>
      <c r="F21" s="21">
        <v>2030</v>
      </c>
      <c r="G21" s="319"/>
      <c r="H21" s="22">
        <v>500</v>
      </c>
      <c r="I21" s="22"/>
      <c r="J21" s="22"/>
      <c r="K21" s="22">
        <v>500</v>
      </c>
      <c r="L21" s="22"/>
      <c r="M21" s="397"/>
      <c r="N21" s="8"/>
      <c r="O21" s="8"/>
    </row>
    <row r="22" spans="1:15" s="2" customFormat="1" ht="18.75" customHeight="1">
      <c r="A22" s="8"/>
      <c r="B22" s="8"/>
      <c r="C22" s="8"/>
      <c r="D22" s="294">
        <v>2</v>
      </c>
      <c r="E22" s="320" t="s">
        <v>20</v>
      </c>
      <c r="F22" s="18"/>
      <c r="G22" s="320" t="s">
        <v>21</v>
      </c>
      <c r="H22" s="23">
        <f>SUM(H23:H27)</f>
        <v>150</v>
      </c>
      <c r="I22" s="23">
        <f>SUM(I23:I27)</f>
        <v>0</v>
      </c>
      <c r="J22" s="49">
        <f>SUM(J23:J27)</f>
        <v>0</v>
      </c>
      <c r="K22" s="23">
        <f>SUM(K23:K27)</f>
        <v>150</v>
      </c>
      <c r="L22" s="23">
        <v>0</v>
      </c>
      <c r="M22" s="294" t="s">
        <v>22</v>
      </c>
      <c r="N22" s="8"/>
      <c r="O22" s="8"/>
    </row>
    <row r="23" spans="1:15" s="2" customFormat="1" ht="18.75" customHeight="1">
      <c r="A23" s="8"/>
      <c r="B23" s="8"/>
      <c r="C23" s="8"/>
      <c r="D23" s="295"/>
      <c r="E23" s="318"/>
      <c r="F23" s="18">
        <v>2026</v>
      </c>
      <c r="G23" s="318"/>
      <c r="H23" s="19">
        <v>20</v>
      </c>
      <c r="I23" s="19"/>
      <c r="J23" s="19"/>
      <c r="K23" s="19">
        <v>20</v>
      </c>
      <c r="L23" s="19"/>
      <c r="M23" s="295"/>
      <c r="N23" s="8"/>
      <c r="O23" s="8"/>
    </row>
    <row r="24" spans="1:15" s="2" customFormat="1" ht="17.25" customHeight="1">
      <c r="A24" s="8"/>
      <c r="B24" s="8"/>
      <c r="C24" s="8"/>
      <c r="D24" s="295"/>
      <c r="E24" s="318"/>
      <c r="F24" s="18">
        <v>2027</v>
      </c>
      <c r="G24" s="318"/>
      <c r="H24" s="19">
        <v>20</v>
      </c>
      <c r="I24" s="19"/>
      <c r="J24" s="19"/>
      <c r="K24" s="19">
        <v>20</v>
      </c>
      <c r="L24" s="19"/>
      <c r="M24" s="295"/>
      <c r="N24" s="8"/>
      <c r="O24" s="8"/>
    </row>
    <row r="25" spans="1:15" s="2" customFormat="1" ht="18.75" customHeight="1">
      <c r="A25" s="8"/>
      <c r="B25" s="8"/>
      <c r="C25" s="8"/>
      <c r="D25" s="295"/>
      <c r="E25" s="318"/>
      <c r="F25" s="18">
        <v>2028</v>
      </c>
      <c r="G25" s="318"/>
      <c r="H25" s="19">
        <v>30</v>
      </c>
      <c r="I25" s="19"/>
      <c r="J25" s="19"/>
      <c r="K25" s="19">
        <v>30</v>
      </c>
      <c r="L25" s="19"/>
      <c r="M25" s="295"/>
      <c r="N25" s="8"/>
      <c r="O25" s="8"/>
    </row>
    <row r="26" spans="1:15" s="2" customFormat="1" ht="29.25" customHeight="1">
      <c r="A26" s="8"/>
      <c r="B26" s="8"/>
      <c r="C26" s="8"/>
      <c r="D26" s="295"/>
      <c r="E26" s="318"/>
      <c r="F26" s="18">
        <v>2029</v>
      </c>
      <c r="G26" s="318"/>
      <c r="H26" s="19">
        <v>30</v>
      </c>
      <c r="I26" s="19"/>
      <c r="J26" s="19"/>
      <c r="K26" s="19">
        <v>30</v>
      </c>
      <c r="L26" s="19"/>
      <c r="M26" s="295"/>
      <c r="N26" s="8"/>
      <c r="O26" s="8"/>
    </row>
    <row r="27" spans="1:15" s="2" customFormat="1" ht="37.5" customHeight="1" thickBot="1">
      <c r="A27" s="8"/>
      <c r="B27" s="8"/>
      <c r="C27" s="8"/>
      <c r="D27" s="295"/>
      <c r="E27" s="318"/>
      <c r="F27" s="18">
        <v>2030</v>
      </c>
      <c r="G27" s="318"/>
      <c r="H27" s="19">
        <v>50</v>
      </c>
      <c r="I27" s="19"/>
      <c r="J27" s="19"/>
      <c r="K27" s="19">
        <v>50</v>
      </c>
      <c r="L27" s="19"/>
      <c r="M27" s="295"/>
      <c r="N27" s="8"/>
      <c r="O27" s="8"/>
    </row>
    <row r="28" spans="1:15" s="2" customFormat="1" ht="20.25" customHeight="1">
      <c r="A28" s="8"/>
      <c r="B28" s="8"/>
      <c r="C28" s="8"/>
      <c r="D28" s="291">
        <v>3</v>
      </c>
      <c r="E28" s="317" t="s">
        <v>23</v>
      </c>
      <c r="F28" s="15"/>
      <c r="G28" s="317" t="s">
        <v>24</v>
      </c>
      <c r="H28" s="16">
        <f>SUM(H29:H33)</f>
        <v>2300</v>
      </c>
      <c r="I28" s="16">
        <f>SUM(I29:I33)</f>
        <v>0</v>
      </c>
      <c r="J28" s="48">
        <f>SUM(J29:J33)</f>
        <v>0</v>
      </c>
      <c r="K28" s="16">
        <f>SUM(K29:K33)</f>
        <v>2300</v>
      </c>
      <c r="L28" s="16">
        <v>0</v>
      </c>
      <c r="M28" s="398" t="s">
        <v>25</v>
      </c>
      <c r="N28" s="8"/>
      <c r="O28" s="8"/>
    </row>
    <row r="29" spans="1:15" s="2" customFormat="1" ht="20.25" customHeight="1">
      <c r="A29" s="8"/>
      <c r="B29" s="8"/>
      <c r="C29" s="8"/>
      <c r="D29" s="292"/>
      <c r="E29" s="318"/>
      <c r="F29" s="18">
        <v>2026</v>
      </c>
      <c r="G29" s="318"/>
      <c r="H29" s="19">
        <v>300</v>
      </c>
      <c r="I29" s="19"/>
      <c r="J29" s="19"/>
      <c r="K29" s="19">
        <v>300</v>
      </c>
      <c r="L29" s="19"/>
      <c r="M29" s="399"/>
      <c r="N29" s="8"/>
      <c r="O29" s="8"/>
    </row>
    <row r="30" spans="1:15" s="2" customFormat="1" ht="18" customHeight="1">
      <c r="A30" s="8"/>
      <c r="B30" s="8"/>
      <c r="C30" s="8"/>
      <c r="D30" s="292"/>
      <c r="E30" s="318"/>
      <c r="F30" s="18">
        <v>2027</v>
      </c>
      <c r="G30" s="318"/>
      <c r="H30" s="19">
        <v>500</v>
      </c>
      <c r="I30" s="19"/>
      <c r="J30" s="19"/>
      <c r="K30" s="19">
        <v>500</v>
      </c>
      <c r="L30" s="19"/>
      <c r="M30" s="399"/>
      <c r="N30" s="8"/>
      <c r="O30" s="8"/>
    </row>
    <row r="31" spans="1:15" s="2" customFormat="1" ht="21.75" customHeight="1">
      <c r="A31" s="8"/>
      <c r="B31" s="8"/>
      <c r="C31" s="8"/>
      <c r="D31" s="292"/>
      <c r="E31" s="318"/>
      <c r="F31" s="18">
        <v>2028</v>
      </c>
      <c r="G31" s="318"/>
      <c r="H31" s="19">
        <v>500</v>
      </c>
      <c r="I31" s="19"/>
      <c r="J31" s="19"/>
      <c r="K31" s="19">
        <v>500</v>
      </c>
      <c r="L31" s="19"/>
      <c r="M31" s="399"/>
      <c r="N31" s="8"/>
      <c r="O31" s="8"/>
    </row>
    <row r="32" spans="1:15" s="2" customFormat="1" ht="21.75" customHeight="1">
      <c r="A32" s="8"/>
      <c r="B32" s="8"/>
      <c r="C32" s="8"/>
      <c r="D32" s="292"/>
      <c r="E32" s="318"/>
      <c r="F32" s="18">
        <v>2029</v>
      </c>
      <c r="G32" s="318"/>
      <c r="H32" s="19">
        <v>500</v>
      </c>
      <c r="I32" s="19"/>
      <c r="J32" s="19"/>
      <c r="K32" s="19">
        <v>500</v>
      </c>
      <c r="L32" s="19"/>
      <c r="M32" s="399"/>
      <c r="N32" s="8"/>
      <c r="O32" s="8"/>
    </row>
    <row r="33" spans="1:15" s="2" customFormat="1" ht="24" customHeight="1" thickBot="1">
      <c r="A33" s="8"/>
      <c r="B33" s="8"/>
      <c r="C33" s="8"/>
      <c r="D33" s="293"/>
      <c r="E33" s="319"/>
      <c r="F33" s="21">
        <v>2030</v>
      </c>
      <c r="G33" s="319"/>
      <c r="H33" s="22">
        <v>500</v>
      </c>
      <c r="I33" s="22"/>
      <c r="J33" s="22"/>
      <c r="K33" s="22">
        <v>500</v>
      </c>
      <c r="L33" s="22"/>
      <c r="M33" s="400"/>
      <c r="N33" s="8"/>
      <c r="O33" s="8"/>
    </row>
    <row r="34" spans="1:15" s="2" customFormat="1" ht="24" customHeight="1">
      <c r="A34" s="8"/>
      <c r="B34" s="8"/>
      <c r="C34" s="8"/>
      <c r="D34" s="291">
        <v>4</v>
      </c>
      <c r="E34" s="317" t="s">
        <v>26</v>
      </c>
      <c r="F34" s="15"/>
      <c r="G34" s="317" t="s">
        <v>27</v>
      </c>
      <c r="H34" s="16">
        <f>SUM(H35:H39)</f>
        <v>300</v>
      </c>
      <c r="I34" s="16">
        <f>SUM(I35:I39)</f>
        <v>0</v>
      </c>
      <c r="J34" s="48">
        <f>SUM(J35:J39)</f>
        <v>0</v>
      </c>
      <c r="K34" s="16">
        <f>SUM(K35:K39)</f>
        <v>300</v>
      </c>
      <c r="L34" s="16">
        <v>0</v>
      </c>
      <c r="M34" s="401" t="s">
        <v>28</v>
      </c>
      <c r="N34" s="8"/>
      <c r="O34" s="8"/>
    </row>
    <row r="35" spans="1:15" s="2" customFormat="1" ht="24" customHeight="1">
      <c r="A35" s="8"/>
      <c r="B35" s="8"/>
      <c r="C35" s="8"/>
      <c r="D35" s="292"/>
      <c r="E35" s="318"/>
      <c r="F35" s="18">
        <v>2026</v>
      </c>
      <c r="G35" s="318"/>
      <c r="H35" s="19">
        <v>50</v>
      </c>
      <c r="I35" s="19"/>
      <c r="J35" s="19"/>
      <c r="K35" s="19">
        <v>50</v>
      </c>
      <c r="L35" s="19"/>
      <c r="M35" s="402"/>
      <c r="N35" s="8"/>
      <c r="O35" s="8"/>
    </row>
    <row r="36" spans="1:15" s="2" customFormat="1" ht="24" customHeight="1">
      <c r="A36" s="8"/>
      <c r="B36" s="8"/>
      <c r="C36" s="8"/>
      <c r="D36" s="292"/>
      <c r="E36" s="318"/>
      <c r="F36" s="18">
        <v>2027</v>
      </c>
      <c r="G36" s="318"/>
      <c r="H36" s="19">
        <v>50</v>
      </c>
      <c r="I36" s="19"/>
      <c r="J36" s="19"/>
      <c r="K36" s="19">
        <v>50</v>
      </c>
      <c r="L36" s="19"/>
      <c r="M36" s="402"/>
      <c r="N36" s="8"/>
      <c r="O36" s="8"/>
    </row>
    <row r="37" spans="1:15" s="2" customFormat="1" ht="24" customHeight="1">
      <c r="A37" s="8"/>
      <c r="B37" s="8"/>
      <c r="C37" s="8"/>
      <c r="D37" s="292"/>
      <c r="E37" s="318"/>
      <c r="F37" s="18">
        <v>2028</v>
      </c>
      <c r="G37" s="318"/>
      <c r="H37" s="19">
        <v>50</v>
      </c>
      <c r="I37" s="19"/>
      <c r="J37" s="19"/>
      <c r="K37" s="19">
        <v>50</v>
      </c>
      <c r="L37" s="19"/>
      <c r="M37" s="402"/>
      <c r="N37" s="8"/>
      <c r="O37" s="8"/>
    </row>
    <row r="38" spans="1:15" s="2" customFormat="1" ht="24" customHeight="1">
      <c r="A38" s="8"/>
      <c r="B38" s="8"/>
      <c r="C38" s="8"/>
      <c r="D38" s="292"/>
      <c r="E38" s="318"/>
      <c r="F38" s="18">
        <v>2029</v>
      </c>
      <c r="G38" s="318"/>
      <c r="H38" s="19">
        <v>70</v>
      </c>
      <c r="I38" s="19"/>
      <c r="J38" s="19"/>
      <c r="K38" s="19">
        <v>70</v>
      </c>
      <c r="L38" s="19"/>
      <c r="M38" s="402"/>
      <c r="N38" s="8"/>
      <c r="O38" s="8"/>
    </row>
    <row r="39" spans="1:15" s="2" customFormat="1" ht="24" customHeight="1" thickBot="1">
      <c r="A39" s="8"/>
      <c r="B39" s="8"/>
      <c r="C39" s="8"/>
      <c r="D39" s="293"/>
      <c r="E39" s="319"/>
      <c r="F39" s="21">
        <v>2030</v>
      </c>
      <c r="G39" s="319"/>
      <c r="H39" s="22">
        <v>80</v>
      </c>
      <c r="I39" s="22"/>
      <c r="J39" s="22"/>
      <c r="K39" s="22">
        <v>80</v>
      </c>
      <c r="L39" s="22"/>
      <c r="M39" s="403"/>
      <c r="N39" s="8"/>
      <c r="O39" s="8"/>
    </row>
    <row r="40" spans="1:15" s="2" customFormat="1" ht="24" customHeight="1">
      <c r="A40" s="8"/>
      <c r="B40" s="8"/>
      <c r="C40" s="8"/>
      <c r="D40" s="296">
        <v>5</v>
      </c>
      <c r="E40" s="321" t="s">
        <v>29</v>
      </c>
      <c r="F40" s="15"/>
      <c r="G40" s="14"/>
      <c r="H40" s="16">
        <f>SUM(H41:H42)</f>
        <v>200</v>
      </c>
      <c r="I40" s="16">
        <v>0</v>
      </c>
      <c r="J40" s="16">
        <f>SUM(J41:J42)</f>
        <v>200</v>
      </c>
      <c r="K40" s="16">
        <f>SUM(K41:K42)</f>
        <v>0</v>
      </c>
      <c r="L40" s="16">
        <v>0</v>
      </c>
      <c r="M40" s="398" t="s">
        <v>28</v>
      </c>
      <c r="N40" s="8"/>
      <c r="O40" s="8"/>
    </row>
    <row r="41" spans="1:15" s="2" customFormat="1" ht="32.25" customHeight="1">
      <c r="A41" s="8"/>
      <c r="B41" s="8"/>
      <c r="C41" s="8"/>
      <c r="D41" s="297"/>
      <c r="E41" s="322"/>
      <c r="F41" s="18">
        <v>2026</v>
      </c>
      <c r="G41" s="17" t="s">
        <v>27</v>
      </c>
      <c r="H41" s="19">
        <v>200</v>
      </c>
      <c r="I41" s="19"/>
      <c r="J41" s="19">
        <v>200</v>
      </c>
      <c r="K41" s="19"/>
      <c r="L41" s="19"/>
      <c r="M41" s="399"/>
      <c r="N41" s="8"/>
      <c r="O41" s="8"/>
    </row>
    <row r="42" spans="1:15" s="2" customFormat="1" ht="21" customHeight="1" thickBot="1">
      <c r="A42" s="8"/>
      <c r="B42" s="8"/>
      <c r="C42" s="8"/>
      <c r="D42" s="298"/>
      <c r="E42" s="323"/>
      <c r="F42" s="21">
        <v>2027</v>
      </c>
      <c r="G42" s="20"/>
      <c r="H42" s="22"/>
      <c r="I42" s="22"/>
      <c r="J42" s="22"/>
      <c r="K42" s="22"/>
      <c r="L42" s="22"/>
      <c r="M42" s="400"/>
      <c r="N42" s="8"/>
      <c r="O42" s="8"/>
    </row>
    <row r="43" spans="1:15" s="2" customFormat="1" ht="30" customHeight="1">
      <c r="A43" s="8"/>
      <c r="B43" s="8"/>
      <c r="C43" s="8"/>
      <c r="D43" s="291">
        <v>6</v>
      </c>
      <c r="E43" s="317" t="s">
        <v>30</v>
      </c>
      <c r="F43" s="15"/>
      <c r="G43" s="317" t="s">
        <v>31</v>
      </c>
      <c r="H43" s="16"/>
      <c r="I43" s="16">
        <f>SUM(I44:I48)</f>
        <v>0</v>
      </c>
      <c r="J43" s="48">
        <f>SUM(J44:J48)</f>
        <v>0</v>
      </c>
      <c r="K43" s="16">
        <f>SUM(K44:K48)</f>
        <v>0</v>
      </c>
      <c r="L43" s="16"/>
      <c r="M43" s="398" t="s">
        <v>32</v>
      </c>
      <c r="N43" s="8"/>
      <c r="O43" s="8"/>
    </row>
    <row r="44" spans="1:15" s="2" customFormat="1" ht="42" customHeight="1">
      <c r="A44" s="8"/>
      <c r="B44" s="8"/>
      <c r="C44" s="8"/>
      <c r="D44" s="292"/>
      <c r="E44" s="318"/>
      <c r="F44" s="18">
        <v>2026</v>
      </c>
      <c r="G44" s="318"/>
      <c r="H44" s="19" t="s">
        <v>33</v>
      </c>
      <c r="I44" s="19"/>
      <c r="J44" s="19"/>
      <c r="K44" s="19"/>
      <c r="L44" s="19" t="s">
        <v>34</v>
      </c>
      <c r="M44" s="399"/>
      <c r="N44" s="8"/>
      <c r="O44" s="8"/>
    </row>
    <row r="45" spans="1:15" s="2" customFormat="1" ht="19.5" customHeight="1">
      <c r="A45" s="8"/>
      <c r="B45" s="8"/>
      <c r="C45" s="8"/>
      <c r="D45" s="292"/>
      <c r="E45" s="318"/>
      <c r="F45" s="18">
        <v>2027</v>
      </c>
      <c r="G45" s="318"/>
      <c r="H45" s="19"/>
      <c r="I45" s="19"/>
      <c r="J45" s="19"/>
      <c r="K45" s="19"/>
      <c r="L45" s="19"/>
      <c r="M45" s="399"/>
      <c r="N45" s="8"/>
      <c r="O45" s="8"/>
    </row>
    <row r="46" spans="1:15" s="2" customFormat="1" ht="13.5" customHeight="1">
      <c r="A46" s="8"/>
      <c r="B46" s="8"/>
      <c r="C46" s="8"/>
      <c r="D46" s="292"/>
      <c r="E46" s="318"/>
      <c r="F46" s="18">
        <v>2028</v>
      </c>
      <c r="G46" s="318"/>
      <c r="H46" s="19"/>
      <c r="I46" s="19"/>
      <c r="J46" s="19"/>
      <c r="K46" s="19"/>
      <c r="L46" s="19"/>
      <c r="M46" s="399"/>
      <c r="N46" s="8"/>
      <c r="O46" s="8"/>
    </row>
    <row r="47" spans="1:15" s="2" customFormat="1" ht="16.5" customHeight="1">
      <c r="A47" s="8"/>
      <c r="B47" s="8"/>
      <c r="C47" s="8"/>
      <c r="D47" s="292"/>
      <c r="E47" s="318"/>
      <c r="F47" s="18">
        <v>2029</v>
      </c>
      <c r="G47" s="318"/>
      <c r="H47" s="19"/>
      <c r="I47" s="19"/>
      <c r="J47" s="19"/>
      <c r="K47" s="19"/>
      <c r="L47" s="19"/>
      <c r="M47" s="399"/>
      <c r="N47" s="8"/>
      <c r="O47" s="8"/>
    </row>
    <row r="48" spans="1:15" s="2" customFormat="1" ht="27" customHeight="1" thickBot="1">
      <c r="A48" s="8"/>
      <c r="B48" s="8"/>
      <c r="C48" s="8"/>
      <c r="D48" s="293"/>
      <c r="E48" s="319"/>
      <c r="F48" s="21">
        <v>2030</v>
      </c>
      <c r="G48" s="319"/>
      <c r="H48" s="22"/>
      <c r="I48" s="22"/>
      <c r="J48" s="22"/>
      <c r="K48" s="22"/>
      <c r="L48" s="22"/>
      <c r="M48" s="400"/>
      <c r="N48" s="8"/>
      <c r="O48" s="8"/>
    </row>
    <row r="49" spans="1:15" s="2" customFormat="1" ht="15.75">
      <c r="A49" s="8"/>
      <c r="B49" s="8"/>
      <c r="C49" s="8"/>
      <c r="D49" s="247">
        <v>7</v>
      </c>
      <c r="E49" s="324" t="s">
        <v>35</v>
      </c>
      <c r="F49" s="24"/>
      <c r="G49" s="243" t="s">
        <v>36</v>
      </c>
      <c r="H49" s="25">
        <f>SUM(H50:H54)</f>
        <v>281350</v>
      </c>
      <c r="I49" s="25">
        <f t="shared" ref="I49:L49" si="0">SUM(I50:I54)</f>
        <v>0</v>
      </c>
      <c r="J49" s="25">
        <f t="shared" si="0"/>
        <v>0</v>
      </c>
      <c r="K49" s="25">
        <f t="shared" si="0"/>
        <v>0</v>
      </c>
      <c r="L49" s="25">
        <f t="shared" si="0"/>
        <v>281350</v>
      </c>
      <c r="M49" s="295" t="s">
        <v>37</v>
      </c>
      <c r="N49" s="8"/>
      <c r="O49" s="8"/>
    </row>
    <row r="50" spans="1:15" s="2" customFormat="1" ht="15.75">
      <c r="A50" s="8"/>
      <c r="B50" s="8"/>
      <c r="C50" s="8"/>
      <c r="D50" s="247"/>
      <c r="E50" s="324"/>
      <c r="F50" s="24">
        <v>2026</v>
      </c>
      <c r="G50" s="243"/>
      <c r="H50" s="26">
        <v>281350</v>
      </c>
      <c r="I50" s="26" t="s">
        <v>38</v>
      </c>
      <c r="J50" s="36"/>
      <c r="K50" s="36" t="s">
        <v>38</v>
      </c>
      <c r="L50" s="36">
        <v>281350</v>
      </c>
      <c r="M50" s="295"/>
      <c r="N50" s="8"/>
      <c r="O50" s="8"/>
    </row>
    <row r="51" spans="1:15" s="2" customFormat="1" ht="15.75">
      <c r="A51" s="8"/>
      <c r="B51" s="8"/>
      <c r="C51" s="8"/>
      <c r="D51" s="247"/>
      <c r="E51" s="324"/>
      <c r="F51" s="24">
        <v>2027</v>
      </c>
      <c r="G51" s="243"/>
      <c r="H51" s="363" t="s">
        <v>39</v>
      </c>
      <c r="I51" s="50" t="s">
        <v>38</v>
      </c>
      <c r="J51" s="371" t="s">
        <v>40</v>
      </c>
      <c r="K51" s="51" t="s">
        <v>38</v>
      </c>
      <c r="L51" s="387" t="s">
        <v>41</v>
      </c>
      <c r="M51" s="295"/>
      <c r="N51" s="8"/>
      <c r="O51" s="8"/>
    </row>
    <row r="52" spans="1:15" s="2" customFormat="1" ht="22.5" customHeight="1">
      <c r="A52" s="8"/>
      <c r="B52" s="8"/>
      <c r="C52" s="8"/>
      <c r="D52" s="247"/>
      <c r="E52" s="324"/>
      <c r="F52" s="24">
        <v>2028</v>
      </c>
      <c r="G52" s="243"/>
      <c r="H52" s="363"/>
      <c r="I52" s="50" t="s">
        <v>38</v>
      </c>
      <c r="J52" s="371"/>
      <c r="K52" s="51" t="s">
        <v>38</v>
      </c>
      <c r="L52" s="387"/>
      <c r="M52" s="295"/>
      <c r="N52" s="8"/>
      <c r="O52" s="8"/>
    </row>
    <row r="53" spans="1:15" s="2" customFormat="1" ht="27.75" customHeight="1">
      <c r="A53" s="8"/>
      <c r="B53" s="8"/>
      <c r="C53" s="8"/>
      <c r="D53" s="247"/>
      <c r="E53" s="324"/>
      <c r="F53" s="24">
        <v>2029</v>
      </c>
      <c r="G53" s="243"/>
      <c r="H53" s="363"/>
      <c r="I53" s="50" t="s">
        <v>38</v>
      </c>
      <c r="J53" s="371"/>
      <c r="K53" s="51" t="s">
        <v>38</v>
      </c>
      <c r="L53" s="387"/>
      <c r="M53" s="295"/>
      <c r="N53" s="8"/>
      <c r="O53" s="8"/>
    </row>
    <row r="54" spans="1:15" s="2" customFormat="1" ht="46.5" customHeight="1" thickBot="1">
      <c r="A54" s="8"/>
      <c r="B54" s="8"/>
      <c r="C54" s="8"/>
      <c r="D54" s="248"/>
      <c r="E54" s="325"/>
      <c r="F54" s="27">
        <v>2030</v>
      </c>
      <c r="G54" s="244"/>
      <c r="H54" s="364"/>
      <c r="I54" s="52" t="s">
        <v>38</v>
      </c>
      <c r="J54" s="372"/>
      <c r="K54" s="53" t="s">
        <v>38</v>
      </c>
      <c r="L54" s="388"/>
      <c r="M54" s="404"/>
      <c r="N54" s="8"/>
      <c r="O54" s="8"/>
    </row>
    <row r="55" spans="1:15" s="2" customFormat="1" ht="20.25" customHeight="1">
      <c r="A55" s="8"/>
      <c r="B55" s="8"/>
      <c r="C55" s="8"/>
      <c r="D55" s="247">
        <v>8</v>
      </c>
      <c r="E55" s="243" t="s">
        <v>42</v>
      </c>
      <c r="F55" s="28"/>
      <c r="G55" s="252" t="s">
        <v>43</v>
      </c>
      <c r="H55" s="25">
        <f>SUM(H56:H60)</f>
        <v>12137.8</v>
      </c>
      <c r="I55" s="25">
        <f>SUM(I56:I60)</f>
        <v>0</v>
      </c>
      <c r="J55" s="25">
        <f>SUM(J56:J60)</f>
        <v>0</v>
      </c>
      <c r="K55" s="25">
        <f>SUM(K56:K60)</f>
        <v>0</v>
      </c>
      <c r="L55" s="25">
        <f>SUM(L56:L60)</f>
        <v>12137.8</v>
      </c>
      <c r="M55" s="278" t="s">
        <v>44</v>
      </c>
      <c r="N55" s="8"/>
      <c r="O55" s="8"/>
    </row>
    <row r="56" spans="1:15" s="2" customFormat="1" ht="22.5" customHeight="1">
      <c r="A56" s="8"/>
      <c r="B56" s="8"/>
      <c r="C56" s="8"/>
      <c r="D56" s="247"/>
      <c r="E56" s="243"/>
      <c r="F56" s="28">
        <v>2026</v>
      </c>
      <c r="G56" s="243"/>
      <c r="H56" s="26">
        <v>2157.6</v>
      </c>
      <c r="I56" s="26" t="s">
        <v>38</v>
      </c>
      <c r="J56" s="26" t="s">
        <v>38</v>
      </c>
      <c r="K56" s="26" t="s">
        <v>38</v>
      </c>
      <c r="L56" s="26">
        <v>2157.6</v>
      </c>
      <c r="M56" s="279"/>
      <c r="N56" s="8"/>
      <c r="O56" s="8"/>
    </row>
    <row r="57" spans="1:15" s="2" customFormat="1" ht="22.5" customHeight="1">
      <c r="A57" s="8"/>
      <c r="B57" s="8"/>
      <c r="C57" s="8"/>
      <c r="D57" s="247"/>
      <c r="E57" s="243"/>
      <c r="F57" s="28">
        <v>2027</v>
      </c>
      <c r="G57" s="243"/>
      <c r="H57" s="26">
        <v>2478.4</v>
      </c>
      <c r="I57" s="26"/>
      <c r="J57" s="26" t="s">
        <v>38</v>
      </c>
      <c r="K57" s="26" t="s">
        <v>38</v>
      </c>
      <c r="L57" s="26">
        <v>2478.4</v>
      </c>
      <c r="M57" s="279"/>
      <c r="N57" s="8"/>
      <c r="O57" s="8"/>
    </row>
    <row r="58" spans="1:15" s="2" customFormat="1" ht="27.75" customHeight="1">
      <c r="A58" s="8"/>
      <c r="B58" s="8"/>
      <c r="C58" s="8"/>
      <c r="D58" s="247"/>
      <c r="E58" s="243"/>
      <c r="F58" s="28">
        <v>2028</v>
      </c>
      <c r="G58" s="243"/>
      <c r="H58" s="26">
        <v>3037.5</v>
      </c>
      <c r="I58" s="26" t="s">
        <v>38</v>
      </c>
      <c r="J58" s="26" t="s">
        <v>38</v>
      </c>
      <c r="K58" s="26" t="s">
        <v>38</v>
      </c>
      <c r="L58" s="26">
        <v>3037.5</v>
      </c>
      <c r="M58" s="279"/>
      <c r="N58" s="8"/>
      <c r="O58" s="8"/>
    </row>
    <row r="59" spans="1:15" s="2" customFormat="1" ht="20.25" customHeight="1">
      <c r="A59" s="8"/>
      <c r="B59" s="8"/>
      <c r="C59" s="8"/>
      <c r="D59" s="247"/>
      <c r="E59" s="243"/>
      <c r="F59" s="28">
        <v>2029</v>
      </c>
      <c r="G59" s="243"/>
      <c r="H59" s="26">
        <v>2014.9</v>
      </c>
      <c r="I59" s="26" t="s">
        <v>38</v>
      </c>
      <c r="J59" s="26" t="s">
        <v>38</v>
      </c>
      <c r="K59" s="26" t="s">
        <v>38</v>
      </c>
      <c r="L59" s="26">
        <v>2014.9</v>
      </c>
      <c r="M59" s="279"/>
      <c r="N59" s="8"/>
      <c r="O59" s="8"/>
    </row>
    <row r="60" spans="1:15" s="2" customFormat="1" ht="21.75" customHeight="1" thickBot="1">
      <c r="A60" s="8"/>
      <c r="B60" s="8"/>
      <c r="C60" s="8"/>
      <c r="D60" s="299"/>
      <c r="E60" s="244"/>
      <c r="F60" s="29">
        <v>2030</v>
      </c>
      <c r="G60" s="244"/>
      <c r="H60" s="30">
        <v>2449.4</v>
      </c>
      <c r="I60" s="30" t="s">
        <v>38</v>
      </c>
      <c r="J60" s="30" t="s">
        <v>38</v>
      </c>
      <c r="K60" s="30" t="s">
        <v>38</v>
      </c>
      <c r="L60" s="30">
        <v>2449.4</v>
      </c>
      <c r="M60" s="279"/>
      <c r="N60" s="8"/>
      <c r="O60" s="8"/>
    </row>
    <row r="61" spans="1:15" s="2" customFormat="1" ht="23.25" customHeight="1">
      <c r="A61" s="8"/>
      <c r="B61" s="8"/>
      <c r="C61" s="8"/>
      <c r="D61" s="235">
        <v>9</v>
      </c>
      <c r="E61" s="273" t="s">
        <v>45</v>
      </c>
      <c r="F61" s="33"/>
      <c r="G61" s="272" t="s">
        <v>43</v>
      </c>
      <c r="H61" s="35">
        <f>SUM(H62:H66)</f>
        <v>75000</v>
      </c>
      <c r="I61" s="35">
        <f>SUM(I62:I66)</f>
        <v>0</v>
      </c>
      <c r="J61" s="35">
        <v>0</v>
      </c>
      <c r="K61" s="35">
        <f>SUM(K62:K66)</f>
        <v>0</v>
      </c>
      <c r="L61" s="35">
        <f>SUM(L62:L66)</f>
        <v>75000</v>
      </c>
      <c r="M61" s="279"/>
      <c r="N61" s="8"/>
      <c r="O61" s="8"/>
    </row>
    <row r="62" spans="1:15" s="2" customFormat="1" ht="26.25" customHeight="1">
      <c r="A62" s="8"/>
      <c r="B62" s="8"/>
      <c r="C62" s="8"/>
      <c r="D62" s="235"/>
      <c r="E62" s="273"/>
      <c r="F62" s="33">
        <v>2026</v>
      </c>
      <c r="G62" s="273"/>
      <c r="H62" s="36">
        <v>15000</v>
      </c>
      <c r="I62" s="36" t="s">
        <v>38</v>
      </c>
      <c r="J62" s="35"/>
      <c r="K62" s="35" t="s">
        <v>38</v>
      </c>
      <c r="L62" s="26">
        <v>15000</v>
      </c>
      <c r="M62" s="279"/>
      <c r="N62" s="8"/>
      <c r="O62" s="8"/>
    </row>
    <row r="63" spans="1:15" s="2" customFormat="1" ht="24.75" customHeight="1">
      <c r="A63" s="8"/>
      <c r="B63" s="8"/>
      <c r="C63" s="8"/>
      <c r="D63" s="235"/>
      <c r="E63" s="273"/>
      <c r="F63" s="33">
        <v>2027</v>
      </c>
      <c r="G63" s="273"/>
      <c r="H63" s="36">
        <v>15000</v>
      </c>
      <c r="I63" s="36" t="s">
        <v>38</v>
      </c>
      <c r="J63" s="35"/>
      <c r="K63" s="35" t="s">
        <v>38</v>
      </c>
      <c r="L63" s="26">
        <v>15000</v>
      </c>
      <c r="M63" s="279"/>
      <c r="N63" s="8"/>
      <c r="O63" s="8"/>
    </row>
    <row r="64" spans="1:15" s="2" customFormat="1" ht="17.25" customHeight="1">
      <c r="A64" s="8"/>
      <c r="B64" s="8"/>
      <c r="C64" s="8"/>
      <c r="D64" s="235"/>
      <c r="E64" s="273"/>
      <c r="F64" s="33">
        <v>2028</v>
      </c>
      <c r="G64" s="273"/>
      <c r="H64" s="36">
        <v>15000</v>
      </c>
      <c r="I64" s="36" t="s">
        <v>38</v>
      </c>
      <c r="J64" s="36"/>
      <c r="K64" s="36" t="s">
        <v>38</v>
      </c>
      <c r="L64" s="26">
        <v>15000</v>
      </c>
      <c r="M64" s="279"/>
      <c r="N64" s="8"/>
      <c r="O64" s="8"/>
    </row>
    <row r="65" spans="1:15" s="2" customFormat="1" ht="19.5" customHeight="1">
      <c r="A65" s="8"/>
      <c r="B65" s="8"/>
      <c r="C65" s="8"/>
      <c r="D65" s="235"/>
      <c r="E65" s="273"/>
      <c r="F65" s="33">
        <v>2029</v>
      </c>
      <c r="G65" s="273"/>
      <c r="H65" s="36">
        <v>15000</v>
      </c>
      <c r="I65" s="36" t="s">
        <v>46</v>
      </c>
      <c r="J65" s="36"/>
      <c r="K65" s="36" t="s">
        <v>46</v>
      </c>
      <c r="L65" s="26">
        <v>15000</v>
      </c>
      <c r="M65" s="279"/>
      <c r="N65" s="8"/>
      <c r="O65" s="8"/>
    </row>
    <row r="66" spans="1:15" s="2" customFormat="1" ht="25.5" customHeight="1" thickBot="1">
      <c r="A66" s="8"/>
      <c r="B66" s="8"/>
      <c r="C66" s="8"/>
      <c r="D66" s="235"/>
      <c r="E66" s="274"/>
      <c r="F66" s="37">
        <v>2030</v>
      </c>
      <c r="G66" s="274"/>
      <c r="H66" s="38">
        <v>15000</v>
      </c>
      <c r="I66" s="38" t="s">
        <v>38</v>
      </c>
      <c r="J66" s="38"/>
      <c r="K66" s="38" t="s">
        <v>38</v>
      </c>
      <c r="L66" s="30">
        <v>15000</v>
      </c>
      <c r="M66" s="279"/>
      <c r="N66" s="8"/>
      <c r="O66" s="8"/>
    </row>
    <row r="67" spans="1:15" s="2" customFormat="1" ht="19.5" customHeight="1">
      <c r="A67" s="8"/>
      <c r="B67" s="8"/>
      <c r="C67" s="8"/>
      <c r="D67" s="234">
        <v>10</v>
      </c>
      <c r="E67" s="326" t="s">
        <v>47</v>
      </c>
      <c r="F67" s="40"/>
      <c r="G67" s="345" t="s">
        <v>43</v>
      </c>
      <c r="H67" s="41">
        <f>SUM(H68:H72)</f>
        <v>5000</v>
      </c>
      <c r="I67" s="41">
        <v>0</v>
      </c>
      <c r="J67" s="41">
        <v>0</v>
      </c>
      <c r="K67" s="41">
        <v>0</v>
      </c>
      <c r="L67" s="25">
        <f>SUM(L68:L72)</f>
        <v>5000</v>
      </c>
      <c r="M67" s="279"/>
      <c r="N67" s="8"/>
      <c r="O67" s="8"/>
    </row>
    <row r="68" spans="1:15" s="2" customFormat="1" ht="22.5" customHeight="1">
      <c r="A68" s="8"/>
      <c r="B68" s="8"/>
      <c r="C68" s="8"/>
      <c r="D68" s="235"/>
      <c r="E68" s="327"/>
      <c r="F68" s="42">
        <v>2026</v>
      </c>
      <c r="G68" s="346"/>
      <c r="H68" s="43">
        <v>1000</v>
      </c>
      <c r="I68" s="43"/>
      <c r="J68" s="43"/>
      <c r="K68" s="43"/>
      <c r="L68" s="26">
        <v>1000</v>
      </c>
      <c r="M68" s="279"/>
      <c r="N68" s="8"/>
      <c r="O68" s="8"/>
    </row>
    <row r="69" spans="1:15" s="2" customFormat="1" ht="28.5" customHeight="1">
      <c r="A69" s="8"/>
      <c r="B69" s="8"/>
      <c r="C69" s="8"/>
      <c r="D69" s="235"/>
      <c r="E69" s="327"/>
      <c r="F69" s="42">
        <v>2027</v>
      </c>
      <c r="G69" s="346"/>
      <c r="H69" s="43">
        <v>1000</v>
      </c>
      <c r="I69" s="43"/>
      <c r="J69" s="43"/>
      <c r="K69" s="43"/>
      <c r="L69" s="26">
        <v>1000</v>
      </c>
      <c r="M69" s="279"/>
      <c r="N69" s="8"/>
      <c r="O69" s="8"/>
    </row>
    <row r="70" spans="1:15" s="2" customFormat="1" ht="21.75" customHeight="1">
      <c r="A70" s="8"/>
      <c r="B70" s="8"/>
      <c r="C70" s="8"/>
      <c r="D70" s="235"/>
      <c r="E70" s="327"/>
      <c r="F70" s="42">
        <v>2028</v>
      </c>
      <c r="G70" s="346"/>
      <c r="H70" s="43">
        <v>1000</v>
      </c>
      <c r="I70" s="88"/>
      <c r="J70" s="88"/>
      <c r="K70" s="88"/>
      <c r="L70" s="26">
        <v>1000</v>
      </c>
      <c r="M70" s="279"/>
      <c r="N70" s="8"/>
      <c r="O70" s="8"/>
    </row>
    <row r="71" spans="1:15" s="2" customFormat="1" ht="22.5" customHeight="1">
      <c r="A71" s="8"/>
      <c r="B71" s="8"/>
      <c r="C71" s="8"/>
      <c r="D71" s="235"/>
      <c r="E71" s="327"/>
      <c r="F71" s="42">
        <v>2029</v>
      </c>
      <c r="G71" s="346"/>
      <c r="H71" s="43">
        <v>1000</v>
      </c>
      <c r="I71" s="43"/>
      <c r="J71" s="43"/>
      <c r="K71" s="43" t="s">
        <v>38</v>
      </c>
      <c r="L71" s="26">
        <v>1000</v>
      </c>
      <c r="M71" s="279"/>
      <c r="N71" s="8"/>
      <c r="O71" s="8"/>
    </row>
    <row r="72" spans="1:15" s="2" customFormat="1" ht="16.5" thickBot="1">
      <c r="A72" s="8"/>
      <c r="B72" s="8"/>
      <c r="C72" s="8"/>
      <c r="D72" s="241"/>
      <c r="E72" s="328"/>
      <c r="F72" s="56">
        <v>2030</v>
      </c>
      <c r="G72" s="347"/>
      <c r="H72" s="57">
        <v>1000</v>
      </c>
      <c r="I72" s="57"/>
      <c r="J72" s="57"/>
      <c r="K72" s="57" t="s">
        <v>38</v>
      </c>
      <c r="L72" s="89">
        <v>1000</v>
      </c>
      <c r="M72" s="279"/>
      <c r="N72" s="8"/>
      <c r="O72" s="8"/>
    </row>
    <row r="73" spans="1:15" s="2" customFormat="1" ht="32.25" customHeight="1">
      <c r="A73" s="8"/>
      <c r="B73" s="8"/>
      <c r="C73" s="8"/>
      <c r="D73" s="247">
        <v>11</v>
      </c>
      <c r="E73" s="243" t="s">
        <v>48</v>
      </c>
      <c r="F73" s="28"/>
      <c r="G73" s="243" t="s">
        <v>43</v>
      </c>
      <c r="H73" s="25">
        <f>SUM(H74:H78)</f>
        <v>250</v>
      </c>
      <c r="I73" s="25">
        <f t="shared" ref="I73:L73" si="1">SUM(I74:I78)</f>
        <v>0</v>
      </c>
      <c r="J73" s="25">
        <f t="shared" si="1"/>
        <v>0</v>
      </c>
      <c r="K73" s="25">
        <f t="shared" si="1"/>
        <v>0</v>
      </c>
      <c r="L73" s="25">
        <f t="shared" si="1"/>
        <v>250</v>
      </c>
      <c r="M73" s="279"/>
      <c r="N73" s="8"/>
      <c r="O73" s="8"/>
    </row>
    <row r="74" spans="1:15" s="2" customFormat="1" ht="15.75">
      <c r="A74" s="8"/>
      <c r="B74" s="8"/>
      <c r="C74" s="8"/>
      <c r="D74" s="247"/>
      <c r="E74" s="243"/>
      <c r="F74" s="28">
        <v>2026</v>
      </c>
      <c r="G74" s="243"/>
      <c r="H74" s="26">
        <v>50</v>
      </c>
      <c r="I74" s="26" t="s">
        <v>38</v>
      </c>
      <c r="J74" s="26" t="s">
        <v>38</v>
      </c>
      <c r="K74" s="26" t="s">
        <v>38</v>
      </c>
      <c r="L74" s="26">
        <v>50</v>
      </c>
      <c r="M74" s="279"/>
      <c r="N74" s="8"/>
      <c r="O74" s="8"/>
    </row>
    <row r="75" spans="1:15" s="2" customFormat="1" ht="15" customHeight="1">
      <c r="A75" s="8"/>
      <c r="B75" s="8"/>
      <c r="C75" s="8"/>
      <c r="D75" s="247"/>
      <c r="E75" s="243"/>
      <c r="F75" s="28">
        <v>2027</v>
      </c>
      <c r="G75" s="243"/>
      <c r="H75" s="26">
        <v>50</v>
      </c>
      <c r="I75" s="26" t="s">
        <v>38</v>
      </c>
      <c r="J75" s="26" t="s">
        <v>38</v>
      </c>
      <c r="K75" s="26" t="s">
        <v>38</v>
      </c>
      <c r="L75" s="26">
        <v>50</v>
      </c>
      <c r="M75" s="279"/>
      <c r="N75" s="8"/>
      <c r="O75" s="8"/>
    </row>
    <row r="76" spans="1:15" s="2" customFormat="1" ht="15" customHeight="1">
      <c r="A76" s="8"/>
      <c r="B76" s="8"/>
      <c r="C76" s="8"/>
      <c r="D76" s="247"/>
      <c r="E76" s="243"/>
      <c r="F76" s="28">
        <v>2028</v>
      </c>
      <c r="G76" s="243"/>
      <c r="H76" s="26">
        <v>50</v>
      </c>
      <c r="I76" s="26" t="s">
        <v>38</v>
      </c>
      <c r="J76" s="26" t="s">
        <v>38</v>
      </c>
      <c r="K76" s="26" t="s">
        <v>38</v>
      </c>
      <c r="L76" s="26">
        <v>50</v>
      </c>
      <c r="M76" s="279"/>
      <c r="N76" s="8"/>
      <c r="O76" s="8"/>
    </row>
    <row r="77" spans="1:15" s="2" customFormat="1" ht="15" customHeight="1">
      <c r="A77" s="8"/>
      <c r="B77" s="8"/>
      <c r="C77" s="8"/>
      <c r="D77" s="247"/>
      <c r="E77" s="243"/>
      <c r="F77" s="28">
        <v>2029</v>
      </c>
      <c r="G77" s="243"/>
      <c r="H77" s="26">
        <v>50</v>
      </c>
      <c r="I77" s="26" t="s">
        <v>38</v>
      </c>
      <c r="J77" s="26" t="s">
        <v>38</v>
      </c>
      <c r="K77" s="26" t="s">
        <v>38</v>
      </c>
      <c r="L77" s="26">
        <v>50</v>
      </c>
      <c r="M77" s="279"/>
      <c r="N77" s="8"/>
      <c r="O77" s="8"/>
    </row>
    <row r="78" spans="1:15" s="2" customFormat="1" ht="16.5" customHeight="1" thickBot="1">
      <c r="A78" s="8"/>
      <c r="B78" s="8"/>
      <c r="C78" s="8"/>
      <c r="D78" s="247"/>
      <c r="E78" s="243"/>
      <c r="F78" s="28">
        <v>2030</v>
      </c>
      <c r="G78" s="243"/>
      <c r="H78" s="26">
        <v>50</v>
      </c>
      <c r="I78" s="26" t="s">
        <v>38</v>
      </c>
      <c r="J78" s="26" t="s">
        <v>38</v>
      </c>
      <c r="K78" s="26" t="s">
        <v>38</v>
      </c>
      <c r="L78" s="26">
        <v>50</v>
      </c>
      <c r="M78" s="279"/>
      <c r="N78" s="8"/>
      <c r="O78" s="8"/>
    </row>
    <row r="79" spans="1:15" s="2" customFormat="1" ht="16.5" customHeight="1" thickBot="1">
      <c r="A79" s="8"/>
      <c r="B79" s="8"/>
      <c r="C79" s="8"/>
      <c r="D79" s="234"/>
      <c r="E79" s="58" t="s">
        <v>49</v>
      </c>
      <c r="F79" s="59"/>
      <c r="G79" s="60"/>
      <c r="H79" s="61">
        <f>SUM(H16)+SUM(H22)++SUM(H28)+SUM(H34)+SUM(H40)+SUM(H43)+SUM(H49)+SUM(H55)+SUM(H61)+SUM(H67)+SUM(H73)</f>
        <v>378937.8</v>
      </c>
      <c r="I79" s="90">
        <f>SUM(I16)+SUM(I22)+SUM(I28)+SUM(I34)+SUM(I40)+SUM(I43)+SUM(I49)+SUM(I55)+SUM(I61)+SUM(I67)+SUM(I73)</f>
        <v>0</v>
      </c>
      <c r="J79" s="61">
        <f>SUM(J16)+SUM(J22)+SUM(J28)+SUM(J34)+SUM(J40)+SUM(J43)+SUM(J49)+SUM(J55)+SUM(J61)+SUM(J67)+SUM(J73)</f>
        <v>200</v>
      </c>
      <c r="K79" s="61">
        <f>SUM(K16)+SUM(K22)+SUM(K28)+SUM(K34)+SUM(K40)+SUM(K43)+SUM(K49)+SUM(K55)+SUM(K61)+SUM(K67)+SUM(K73)</f>
        <v>5000</v>
      </c>
      <c r="L79" s="91">
        <f>SUM(L16)+SUM(L22)+SUM(L28)+SUM(L34)+SUM(L40)+SUM(L43)+SUM(L49)+SUM(L55)+SUM(L61)+SUM(L67)+SUM(L73)</f>
        <v>373737.8</v>
      </c>
      <c r="M79" s="39"/>
      <c r="N79" s="8"/>
      <c r="O79" s="8"/>
    </row>
    <row r="80" spans="1:15" s="2" customFormat="1" ht="16.5" customHeight="1">
      <c r="A80" s="8"/>
      <c r="B80" s="8"/>
      <c r="C80" s="8"/>
      <c r="D80" s="235"/>
      <c r="E80" s="62" t="s">
        <v>50</v>
      </c>
      <c r="F80" s="63">
        <v>2026</v>
      </c>
      <c r="G80" s="64"/>
      <c r="H80" s="65">
        <f>SUM(H17)+SUM(H23)+SUM(H29)+SUM(H35)+SUM(H41)+SUM(H50)+SUM(H56)+SUM(H62)+SUM(H68)+SUM(H74)</f>
        <v>300427.59999999998</v>
      </c>
      <c r="I80" s="65">
        <v>0</v>
      </c>
      <c r="J80" s="91">
        <f>SUM(J17)+SUM(J23)+SUM(J29)+SUM(J35)+SUM(J41)+SUM(J50)+SUM(J56)+SUM(J62)+SUM(J68)+SUM(J74)</f>
        <v>200</v>
      </c>
      <c r="K80" s="92">
        <f>SUM(K17)+SUM(K23)+SUM(K29)+SUM(K35)+SUM(K41)+SUM(K44)+SUM(K50)+SUM(K56)+SUM(K62)+SUM(K68)+SUM(K74)</f>
        <v>670</v>
      </c>
      <c r="L80" s="92">
        <f>SUM(L17)+SUM(L23)+SUM(L29)+SUM(L35)+SUM(L41)+SUM(L44)+SUM(L50)+SUM(L56)+SUM(L62)+SUM(L68)+SUM(L74)</f>
        <v>299557.59999999998</v>
      </c>
      <c r="M80" s="31"/>
      <c r="N80" s="8"/>
      <c r="O80" s="8"/>
    </row>
    <row r="81" spans="1:15" s="2" customFormat="1" ht="16.5" customHeight="1">
      <c r="A81" s="8"/>
      <c r="B81" s="8"/>
      <c r="C81" s="8"/>
      <c r="D81" s="235"/>
      <c r="E81" s="62"/>
      <c r="F81" s="33">
        <v>2027</v>
      </c>
      <c r="G81" s="66"/>
      <c r="H81" s="67">
        <f>SUM(H18)+SUM(H24)+SUM(H30)+SUM(H36)+SUM(H42)+SUM(H51)+SUM(H57)+SUM(H63)+SUM(H69)+SUM(H75)</f>
        <v>19548.400000000001</v>
      </c>
      <c r="I81" s="67">
        <v>0</v>
      </c>
      <c r="J81" s="373">
        <f>SUM(J18)+SUM(J24)+SUM(J30)+SUM(J36)+SUM(J42)+SUM(J45)+SUM(J51)+SUM(J57)+SUM(J63)+SUM(J69)+SUM(J75)</f>
        <v>0</v>
      </c>
      <c r="K81" s="93">
        <f>SUM(K18)+SUM(K24)+SUM(K30)+SUM(K36)+SUM(K42)+SUM(K45)+SUM(K51)+SUM(K57)+SUM(K63)+SUM(K69)+SUM(K75)</f>
        <v>1020</v>
      </c>
      <c r="L81" s="93">
        <f>SUM(L18)+SUM(L24)+SUM(L30)+SUM(L36)+SUM(L42)+SUM(L45)+SUM(L51)+SUM(L57)+SUM(L63)+SUM(L69)+SUM(L75)</f>
        <v>18528.400000000001</v>
      </c>
      <c r="M81" s="31"/>
      <c r="N81" s="8"/>
      <c r="O81" s="8"/>
    </row>
    <row r="82" spans="1:15" s="2" customFormat="1" ht="16.5" customHeight="1">
      <c r="A82" s="8"/>
      <c r="B82" s="8"/>
      <c r="C82" s="8"/>
      <c r="D82" s="235"/>
      <c r="E82" s="62"/>
      <c r="F82" s="33">
        <v>2028</v>
      </c>
      <c r="G82" s="66"/>
      <c r="H82" s="67">
        <f>SUM(H19)+SUM(H25)+SUM(H31)+SUM(H37)+SUM(H52)+SUM(H58)+SUM(H64)+SUM(H70)+SUM(H76)</f>
        <v>20167.5</v>
      </c>
      <c r="I82" s="67">
        <v>0</v>
      </c>
      <c r="J82" s="373"/>
      <c r="K82" s="93">
        <f t="shared" ref="K82:L84" si="2">SUM(K19)+SUM(K25)+SUM(K31)+SUM(K37)+SUM(K46)+SUM(K52)+SUM(K58)+SUM(K64)+SUM(K70)+SUM(K76)</f>
        <v>1080</v>
      </c>
      <c r="L82" s="93">
        <f t="shared" si="2"/>
        <v>19087.5</v>
      </c>
      <c r="M82" s="31"/>
      <c r="N82" s="8"/>
      <c r="O82" s="8"/>
    </row>
    <row r="83" spans="1:15" s="2" customFormat="1" ht="15.75">
      <c r="A83" s="8"/>
      <c r="B83" s="8"/>
      <c r="C83" s="8"/>
      <c r="D83" s="235"/>
      <c r="E83" s="62"/>
      <c r="F83" s="33">
        <v>2029</v>
      </c>
      <c r="G83" s="66"/>
      <c r="H83" s="67">
        <f>SUM(H20)+SUM(H26)+SUM(H32)+SUM(H38)+SUM(H53)+SUM(H59)+SUM(H65)+SUM(H71)+SUM(H77)</f>
        <v>19164.900000000001</v>
      </c>
      <c r="I83" s="67">
        <v>0</v>
      </c>
      <c r="J83" s="373"/>
      <c r="K83" s="93">
        <f t="shared" si="2"/>
        <v>1100</v>
      </c>
      <c r="L83" s="93">
        <f t="shared" si="2"/>
        <v>18064.900000000001</v>
      </c>
      <c r="M83" s="31"/>
      <c r="N83" s="8"/>
      <c r="O83" s="8"/>
    </row>
    <row r="84" spans="1:15" s="2" customFormat="1" ht="37.5" customHeight="1">
      <c r="A84" s="8"/>
      <c r="B84" s="8"/>
      <c r="C84" s="8"/>
      <c r="D84" s="235"/>
      <c r="E84" s="62"/>
      <c r="F84" s="33">
        <v>2030</v>
      </c>
      <c r="G84" s="66"/>
      <c r="H84" s="67">
        <f>SUM(H21)+SUM(H27)+SUM(H33)+SUM(H39)+SUM(H54)+SUM(H60)+SUM(H66)+SUM(H72)+SUM(H78)</f>
        <v>19629.400000000001</v>
      </c>
      <c r="I84" s="94">
        <v>0</v>
      </c>
      <c r="J84" s="373"/>
      <c r="K84" s="93">
        <f t="shared" si="2"/>
        <v>1130</v>
      </c>
      <c r="L84" s="95">
        <f t="shared" si="2"/>
        <v>18499.400000000001</v>
      </c>
      <c r="M84" s="31"/>
      <c r="N84" s="8"/>
      <c r="O84" s="8"/>
    </row>
    <row r="85" spans="1:15" s="2" customFormat="1" ht="48" thickBot="1">
      <c r="A85" s="8"/>
      <c r="B85" s="8"/>
      <c r="C85" s="8"/>
      <c r="D85" s="68"/>
      <c r="E85" s="69"/>
      <c r="F85" s="69"/>
      <c r="G85" s="69"/>
      <c r="H85" s="70" t="s">
        <v>40</v>
      </c>
      <c r="I85" s="96"/>
      <c r="J85" s="97" t="s">
        <v>40</v>
      </c>
      <c r="K85" s="98"/>
      <c r="L85" s="99"/>
      <c r="M85" s="100"/>
      <c r="N85" s="8"/>
      <c r="O85" s="8"/>
    </row>
    <row r="86" spans="1:15" s="2" customFormat="1" ht="72.75" customHeight="1">
      <c r="A86" s="8"/>
      <c r="B86" s="8"/>
      <c r="C86" s="8"/>
      <c r="D86" s="10"/>
      <c r="E86" s="253" t="s">
        <v>51</v>
      </c>
      <c r="F86" s="253"/>
      <c r="G86" s="253"/>
      <c r="H86" s="253"/>
      <c r="I86" s="253"/>
      <c r="J86" s="253"/>
      <c r="K86" s="253"/>
      <c r="L86" s="253"/>
      <c r="M86" s="9"/>
      <c r="N86" s="8"/>
      <c r="O86" s="8"/>
    </row>
    <row r="87" spans="1:15" s="2" customFormat="1" ht="16.5" customHeight="1">
      <c r="A87" s="8"/>
      <c r="B87" s="8"/>
      <c r="C87" s="8"/>
      <c r="D87" s="10"/>
      <c r="E87" s="8"/>
      <c r="F87" s="8"/>
      <c r="G87" s="8"/>
      <c r="H87" s="8"/>
      <c r="I87" s="8"/>
      <c r="J87" s="8"/>
      <c r="K87" s="8"/>
      <c r="L87" s="8"/>
      <c r="M87" s="44" t="s">
        <v>52</v>
      </c>
      <c r="N87" s="8"/>
      <c r="O87" s="8"/>
    </row>
    <row r="88" spans="1:15" s="2" customFormat="1" ht="16.5" thickBot="1">
      <c r="A88" s="8"/>
      <c r="B88" s="8"/>
      <c r="C88" s="8"/>
      <c r="D88" s="71"/>
      <c r="E88" s="8"/>
      <c r="F88" s="8"/>
      <c r="G88" s="8"/>
      <c r="H88" s="8"/>
      <c r="I88" s="8"/>
      <c r="J88" s="8"/>
      <c r="K88" s="8"/>
      <c r="L88" s="8"/>
      <c r="M88" s="9"/>
      <c r="N88" s="8"/>
      <c r="O88" s="8"/>
    </row>
    <row r="89" spans="1:15" s="2" customFormat="1" ht="50.25" customHeight="1" thickBot="1">
      <c r="A89" s="8"/>
      <c r="B89" s="8"/>
      <c r="C89" s="8"/>
      <c r="D89" s="39" t="s">
        <v>4</v>
      </c>
      <c r="E89" s="234" t="s">
        <v>5</v>
      </c>
      <c r="F89" s="234" t="s">
        <v>6</v>
      </c>
      <c r="G89" s="234" t="s">
        <v>7</v>
      </c>
      <c r="H89" s="234" t="s">
        <v>8</v>
      </c>
      <c r="I89" s="261" t="s">
        <v>53</v>
      </c>
      <c r="J89" s="262"/>
      <c r="K89" s="262"/>
      <c r="L89" s="263"/>
      <c r="M89" s="234" t="s">
        <v>10</v>
      </c>
      <c r="N89" s="8"/>
      <c r="O89" s="8"/>
    </row>
    <row r="90" spans="1:15" s="2" customFormat="1" ht="60" customHeight="1" thickBot="1">
      <c r="A90" s="8"/>
      <c r="B90" s="8"/>
      <c r="C90" s="8"/>
      <c r="D90" s="31" t="s">
        <v>11</v>
      </c>
      <c r="E90" s="235"/>
      <c r="F90" s="235"/>
      <c r="G90" s="235"/>
      <c r="H90" s="235"/>
      <c r="I90" s="33" t="s">
        <v>54</v>
      </c>
      <c r="J90" s="261" t="s">
        <v>55</v>
      </c>
      <c r="K90" s="263"/>
      <c r="L90" s="33" t="s">
        <v>14</v>
      </c>
      <c r="M90" s="235"/>
      <c r="N90" s="8"/>
      <c r="O90" s="8"/>
    </row>
    <row r="91" spans="1:15" s="2" customFormat="1" ht="31.5" customHeight="1" thickBot="1">
      <c r="A91" s="8"/>
      <c r="B91" s="8"/>
      <c r="C91" s="8"/>
      <c r="D91" s="72"/>
      <c r="E91" s="241"/>
      <c r="F91" s="241"/>
      <c r="G91" s="241"/>
      <c r="H91" s="241"/>
      <c r="I91" s="37" t="s">
        <v>56</v>
      </c>
      <c r="J91" s="37"/>
      <c r="K91" s="37" t="s">
        <v>15</v>
      </c>
      <c r="L91" s="37" t="s">
        <v>16</v>
      </c>
      <c r="M91" s="241"/>
      <c r="N91" s="8"/>
      <c r="O91" s="8"/>
    </row>
    <row r="92" spans="1:15" s="2" customFormat="1" ht="22.5" customHeight="1">
      <c r="A92" s="8"/>
      <c r="B92" s="8"/>
      <c r="C92" s="8"/>
      <c r="D92" s="234">
        <v>1</v>
      </c>
      <c r="E92" s="236" t="s">
        <v>57</v>
      </c>
      <c r="F92" s="33"/>
      <c r="G92" s="234" t="s">
        <v>58</v>
      </c>
      <c r="H92" s="67">
        <f>SUM(H93:H97)</f>
        <v>11200</v>
      </c>
      <c r="I92" s="67">
        <f>SUM(I93:I97)</f>
        <v>0</v>
      </c>
      <c r="J92" s="67">
        <f t="shared" ref="J92:K92" si="3">SUM(J93:J97)</f>
        <v>10000</v>
      </c>
      <c r="K92" s="67">
        <f t="shared" si="3"/>
        <v>1200</v>
      </c>
      <c r="L92" s="67"/>
      <c r="M92" s="234" t="s">
        <v>59</v>
      </c>
      <c r="N92" s="8"/>
      <c r="O92" s="8"/>
    </row>
    <row r="93" spans="1:15" s="2" customFormat="1" ht="22.5" customHeight="1">
      <c r="A93" s="8"/>
      <c r="B93" s="8"/>
      <c r="C93" s="8"/>
      <c r="D93" s="235"/>
      <c r="E93" s="237"/>
      <c r="F93" s="33">
        <v>2026</v>
      </c>
      <c r="G93" s="235"/>
      <c r="H93" s="36">
        <v>2200</v>
      </c>
      <c r="I93" s="36" t="s">
        <v>38</v>
      </c>
      <c r="J93" s="102">
        <v>2000</v>
      </c>
      <c r="K93" s="36">
        <v>200</v>
      </c>
      <c r="L93" s="377" t="s">
        <v>60</v>
      </c>
      <c r="M93" s="235"/>
      <c r="N93" s="8"/>
      <c r="O93" s="8"/>
    </row>
    <row r="94" spans="1:15" s="2" customFormat="1" ht="22.5" customHeight="1">
      <c r="A94" s="8"/>
      <c r="B94" s="8"/>
      <c r="C94" s="8"/>
      <c r="D94" s="235"/>
      <c r="E94" s="237"/>
      <c r="F94" s="33">
        <v>2027</v>
      </c>
      <c r="G94" s="235"/>
      <c r="H94" s="36">
        <v>2200</v>
      </c>
      <c r="I94" s="36" t="s">
        <v>38</v>
      </c>
      <c r="J94" s="102">
        <v>2000</v>
      </c>
      <c r="K94" s="36">
        <v>200</v>
      </c>
      <c r="L94" s="377"/>
      <c r="M94" s="235"/>
      <c r="N94" s="8"/>
      <c r="O94" s="8"/>
    </row>
    <row r="95" spans="1:15" s="2" customFormat="1" ht="22.5" customHeight="1">
      <c r="A95" s="8"/>
      <c r="B95" s="8"/>
      <c r="C95" s="8"/>
      <c r="D95" s="235"/>
      <c r="E95" s="237"/>
      <c r="F95" s="33">
        <v>2028</v>
      </c>
      <c r="G95" s="235"/>
      <c r="H95" s="36">
        <v>2200</v>
      </c>
      <c r="I95" s="36" t="s">
        <v>38</v>
      </c>
      <c r="J95" s="102">
        <v>2000</v>
      </c>
      <c r="K95" s="36">
        <v>200</v>
      </c>
      <c r="L95" s="377"/>
      <c r="M95" s="235"/>
      <c r="N95" s="8"/>
      <c r="O95" s="8"/>
    </row>
    <row r="96" spans="1:15" s="2" customFormat="1" ht="22.5" customHeight="1">
      <c r="A96" s="8"/>
      <c r="B96" s="8"/>
      <c r="C96" s="8"/>
      <c r="D96" s="235"/>
      <c r="E96" s="237"/>
      <c r="F96" s="33">
        <v>2029</v>
      </c>
      <c r="G96" s="235"/>
      <c r="H96" s="36">
        <v>2300</v>
      </c>
      <c r="I96" s="36" t="s">
        <v>38</v>
      </c>
      <c r="J96" s="102">
        <v>2000</v>
      </c>
      <c r="K96" s="36">
        <v>300</v>
      </c>
      <c r="L96" s="377"/>
      <c r="M96" s="235"/>
      <c r="N96" s="8"/>
      <c r="O96" s="8"/>
    </row>
    <row r="97" spans="1:15" s="2" customFormat="1" ht="22.5" customHeight="1" thickBot="1">
      <c r="A97" s="8"/>
      <c r="B97" s="8"/>
      <c r="C97" s="8"/>
      <c r="D97" s="241"/>
      <c r="E97" s="238"/>
      <c r="F97" s="37">
        <v>2030</v>
      </c>
      <c r="G97" s="241"/>
      <c r="H97" s="38">
        <v>2300</v>
      </c>
      <c r="I97" s="38" t="s">
        <v>38</v>
      </c>
      <c r="J97" s="104">
        <v>2000</v>
      </c>
      <c r="K97" s="38">
        <v>300</v>
      </c>
      <c r="L97" s="378"/>
      <c r="M97" s="241"/>
      <c r="N97" s="8"/>
      <c r="O97" s="8"/>
    </row>
    <row r="98" spans="1:15" s="2" customFormat="1" ht="22.5" customHeight="1">
      <c r="A98" s="8"/>
      <c r="B98" s="8"/>
      <c r="C98" s="8"/>
      <c r="D98" s="234">
        <v>2</v>
      </c>
      <c r="E98" s="236" t="s">
        <v>61</v>
      </c>
      <c r="F98" s="63"/>
      <c r="G98" s="234" t="s">
        <v>18</v>
      </c>
      <c r="H98" s="35">
        <f>SUM(H99:H103)</f>
        <v>200</v>
      </c>
      <c r="I98" s="35">
        <f t="shared" ref="I98:L98" si="4">SUM(I99:I103)</f>
        <v>0</v>
      </c>
      <c r="J98" s="35">
        <f t="shared" si="4"/>
        <v>0</v>
      </c>
      <c r="K98" s="35">
        <f t="shared" si="4"/>
        <v>200</v>
      </c>
      <c r="L98" s="35">
        <f t="shared" si="4"/>
        <v>0</v>
      </c>
      <c r="M98" s="236" t="s">
        <v>62</v>
      </c>
      <c r="N98" s="8"/>
      <c r="O98" s="8"/>
    </row>
    <row r="99" spans="1:15" s="2" customFormat="1" ht="22.5" customHeight="1">
      <c r="A99" s="8"/>
      <c r="B99" s="8"/>
      <c r="C99" s="8"/>
      <c r="D99" s="235"/>
      <c r="E99" s="237"/>
      <c r="F99" s="33">
        <v>2026</v>
      </c>
      <c r="G99" s="235"/>
      <c r="H99" s="36">
        <v>100</v>
      </c>
      <c r="I99" s="36" t="s">
        <v>38</v>
      </c>
      <c r="J99" s="36" t="s">
        <v>38</v>
      </c>
      <c r="K99" s="36">
        <v>100</v>
      </c>
      <c r="L99" s="36" t="s">
        <v>38</v>
      </c>
      <c r="M99" s="237"/>
      <c r="N99" s="8"/>
      <c r="O99" s="8"/>
    </row>
    <row r="100" spans="1:15" s="2" customFormat="1" ht="22.5" customHeight="1">
      <c r="A100" s="8"/>
      <c r="B100" s="8"/>
      <c r="C100" s="8"/>
      <c r="D100" s="235"/>
      <c r="E100" s="237"/>
      <c r="F100" s="33">
        <v>2027</v>
      </c>
      <c r="G100" s="235"/>
      <c r="H100" s="36">
        <v>100</v>
      </c>
      <c r="I100" s="36" t="s">
        <v>38</v>
      </c>
      <c r="J100" s="36" t="s">
        <v>38</v>
      </c>
      <c r="K100" s="36">
        <v>100</v>
      </c>
      <c r="L100" s="36" t="s">
        <v>38</v>
      </c>
      <c r="M100" s="237"/>
      <c r="N100" s="8"/>
      <c r="O100" s="8"/>
    </row>
    <row r="101" spans="1:15" s="2" customFormat="1" ht="22.5" customHeight="1">
      <c r="A101" s="8"/>
      <c r="B101" s="8"/>
      <c r="C101" s="8"/>
      <c r="D101" s="235"/>
      <c r="E101" s="237"/>
      <c r="F101" s="33">
        <v>2028</v>
      </c>
      <c r="G101" s="235"/>
      <c r="H101" s="36"/>
      <c r="I101" s="36" t="s">
        <v>38</v>
      </c>
      <c r="J101" s="36" t="s">
        <v>38</v>
      </c>
      <c r="K101" s="36"/>
      <c r="L101" s="36" t="s">
        <v>38</v>
      </c>
      <c r="M101" s="237"/>
      <c r="N101" s="8"/>
      <c r="O101" s="8"/>
    </row>
    <row r="102" spans="1:15" s="2" customFormat="1" ht="22.5" customHeight="1">
      <c r="A102" s="8"/>
      <c r="B102" s="8"/>
      <c r="C102" s="8"/>
      <c r="D102" s="235"/>
      <c r="E102" s="237"/>
      <c r="F102" s="33">
        <v>2029</v>
      </c>
      <c r="G102" s="235"/>
      <c r="H102" s="36"/>
      <c r="I102" s="36" t="s">
        <v>38</v>
      </c>
      <c r="J102" s="36" t="s">
        <v>38</v>
      </c>
      <c r="K102" s="36"/>
      <c r="L102" s="36" t="s">
        <v>38</v>
      </c>
      <c r="M102" s="237"/>
      <c r="N102" s="8"/>
      <c r="O102" s="8"/>
    </row>
    <row r="103" spans="1:15" s="2" customFormat="1" ht="16.5" thickBot="1">
      <c r="A103" s="8"/>
      <c r="B103" s="8"/>
      <c r="C103" s="8"/>
      <c r="D103" s="241"/>
      <c r="E103" s="238"/>
      <c r="F103" s="37">
        <v>2030</v>
      </c>
      <c r="G103" s="241"/>
      <c r="H103" s="38"/>
      <c r="I103" s="38" t="s">
        <v>38</v>
      </c>
      <c r="J103" s="38" t="s">
        <v>38</v>
      </c>
      <c r="K103" s="38"/>
      <c r="L103" s="38" t="s">
        <v>38</v>
      </c>
      <c r="M103" s="238"/>
      <c r="N103" s="8"/>
      <c r="O103" s="8"/>
    </row>
    <row r="104" spans="1:15" s="2" customFormat="1" ht="15.75">
      <c r="A104" s="8"/>
      <c r="B104" s="8"/>
      <c r="C104" s="8"/>
      <c r="D104" s="234">
        <v>3</v>
      </c>
      <c r="E104" s="236" t="s">
        <v>63</v>
      </c>
      <c r="F104" s="76"/>
      <c r="G104" s="236" t="s">
        <v>64</v>
      </c>
      <c r="H104" s="65">
        <f>SUM(H105:H109)</f>
        <v>200</v>
      </c>
      <c r="I104" s="65">
        <f>SUM(I105:I109)</f>
        <v>0</v>
      </c>
      <c r="J104" s="65">
        <f>SUM(J105:J109)</f>
        <v>0</v>
      </c>
      <c r="K104" s="65">
        <f>SUM(K105:K109)</f>
        <v>200</v>
      </c>
      <c r="L104" s="65">
        <f>SUM(L105:L109)</f>
        <v>0</v>
      </c>
      <c r="M104" s="236" t="s">
        <v>65</v>
      </c>
      <c r="N104" s="8"/>
      <c r="O104" s="8"/>
    </row>
    <row r="105" spans="1:15" s="2" customFormat="1" ht="15.75">
      <c r="A105" s="8"/>
      <c r="B105" s="8"/>
      <c r="C105" s="8"/>
      <c r="D105" s="235"/>
      <c r="E105" s="237"/>
      <c r="F105" s="77">
        <v>2026</v>
      </c>
      <c r="G105" s="237"/>
      <c r="H105" s="36">
        <v>50</v>
      </c>
      <c r="I105" s="36" t="s">
        <v>38</v>
      </c>
      <c r="J105" s="36"/>
      <c r="K105" s="36">
        <v>50</v>
      </c>
      <c r="L105" s="102"/>
      <c r="M105" s="237"/>
      <c r="N105" s="8"/>
      <c r="O105" s="8"/>
    </row>
    <row r="106" spans="1:15" s="2" customFormat="1" ht="15.75">
      <c r="A106" s="8"/>
      <c r="B106" s="8"/>
      <c r="C106" s="8"/>
      <c r="D106" s="235"/>
      <c r="E106" s="237"/>
      <c r="F106" s="77">
        <v>2027</v>
      </c>
      <c r="G106" s="237"/>
      <c r="H106" s="36">
        <v>50</v>
      </c>
      <c r="I106" s="36" t="s">
        <v>38</v>
      </c>
      <c r="J106" s="36"/>
      <c r="K106" s="36">
        <v>50</v>
      </c>
      <c r="L106" s="102"/>
      <c r="M106" s="237"/>
      <c r="N106" s="8"/>
      <c r="O106" s="8"/>
    </row>
    <row r="107" spans="1:15" s="2" customFormat="1" ht="15.75">
      <c r="A107" s="8"/>
      <c r="B107" s="8"/>
      <c r="C107" s="8"/>
      <c r="D107" s="235"/>
      <c r="E107" s="237"/>
      <c r="F107" s="77">
        <v>2028</v>
      </c>
      <c r="G107" s="237"/>
      <c r="H107" s="36">
        <v>50</v>
      </c>
      <c r="I107" s="36" t="s">
        <v>38</v>
      </c>
      <c r="J107" s="36"/>
      <c r="K107" s="36">
        <v>50</v>
      </c>
      <c r="L107" s="102"/>
      <c r="M107" s="237"/>
      <c r="N107" s="8"/>
      <c r="O107" s="8"/>
    </row>
    <row r="108" spans="1:15" s="2" customFormat="1" ht="23.25" customHeight="1">
      <c r="A108" s="8"/>
      <c r="B108" s="8"/>
      <c r="C108" s="8"/>
      <c r="D108" s="235"/>
      <c r="E108" s="237"/>
      <c r="F108" s="77">
        <v>2029</v>
      </c>
      <c r="G108" s="237"/>
      <c r="H108" s="36">
        <v>50</v>
      </c>
      <c r="I108" s="36" t="s">
        <v>38</v>
      </c>
      <c r="J108" s="36"/>
      <c r="K108" s="36">
        <v>50</v>
      </c>
      <c r="L108" s="102"/>
      <c r="M108" s="237"/>
      <c r="N108" s="8"/>
      <c r="O108" s="8"/>
    </row>
    <row r="109" spans="1:15" s="2" customFormat="1" ht="15" customHeight="1" thickBot="1">
      <c r="A109" s="8"/>
      <c r="B109" s="8"/>
      <c r="C109" s="8"/>
      <c r="D109" s="241"/>
      <c r="E109" s="238"/>
      <c r="F109" s="78">
        <v>2030</v>
      </c>
      <c r="G109" s="238"/>
      <c r="H109" s="38"/>
      <c r="I109" s="38" t="s">
        <v>38</v>
      </c>
      <c r="J109" s="38"/>
      <c r="K109" s="38"/>
      <c r="L109" s="104"/>
      <c r="M109" s="238"/>
      <c r="N109" s="8"/>
      <c r="O109" s="8"/>
    </row>
    <row r="110" spans="1:15" s="2" customFormat="1" ht="15.75">
      <c r="A110" s="8"/>
      <c r="B110" s="8"/>
      <c r="C110" s="8"/>
      <c r="D110" s="234">
        <v>4</v>
      </c>
      <c r="E110" s="236" t="s">
        <v>66</v>
      </c>
      <c r="F110" s="76"/>
      <c r="G110" s="234" t="s">
        <v>67</v>
      </c>
      <c r="H110" s="35">
        <f>SUM(H111:H115)</f>
        <v>750</v>
      </c>
      <c r="I110" s="35">
        <f>SUM(I111:I115)</f>
        <v>0</v>
      </c>
      <c r="J110" s="35">
        <f>SUM(J111:J115)</f>
        <v>250</v>
      </c>
      <c r="K110" s="35">
        <f t="shared" ref="K110:L110" si="5">SUM(K111:K115)</f>
        <v>500</v>
      </c>
      <c r="L110" s="35">
        <f t="shared" si="5"/>
        <v>0</v>
      </c>
      <c r="M110" s="234" t="s">
        <v>68</v>
      </c>
      <c r="N110" s="8"/>
      <c r="O110" s="8"/>
    </row>
    <row r="111" spans="1:15" s="2" customFormat="1" ht="15.75">
      <c r="A111" s="8"/>
      <c r="B111" s="8"/>
      <c r="C111" s="8"/>
      <c r="D111" s="235"/>
      <c r="E111" s="237"/>
      <c r="F111" s="77">
        <v>2026</v>
      </c>
      <c r="G111" s="235"/>
      <c r="H111" s="36">
        <v>100</v>
      </c>
      <c r="I111" s="36" t="s">
        <v>38</v>
      </c>
      <c r="J111" s="36">
        <v>50</v>
      </c>
      <c r="K111" s="36">
        <v>50</v>
      </c>
      <c r="L111" s="36" t="s">
        <v>38</v>
      </c>
      <c r="M111" s="235"/>
      <c r="N111" s="8"/>
      <c r="O111" s="8"/>
    </row>
    <row r="112" spans="1:15" s="2" customFormat="1" ht="15.75" customHeight="1">
      <c r="A112" s="8"/>
      <c r="B112" s="8"/>
      <c r="C112" s="8"/>
      <c r="D112" s="235"/>
      <c r="E112" s="237"/>
      <c r="F112" s="77">
        <v>2027</v>
      </c>
      <c r="G112" s="235"/>
      <c r="H112" s="36">
        <v>100</v>
      </c>
      <c r="I112" s="36" t="s">
        <v>38</v>
      </c>
      <c r="J112" s="36">
        <v>50</v>
      </c>
      <c r="K112" s="36">
        <v>50</v>
      </c>
      <c r="L112" s="36"/>
      <c r="M112" s="235"/>
      <c r="N112" s="8"/>
      <c r="O112" s="8"/>
    </row>
    <row r="113" spans="1:15" s="2" customFormat="1" ht="24.75" customHeight="1">
      <c r="A113" s="8"/>
      <c r="B113" s="8"/>
      <c r="C113" s="8"/>
      <c r="D113" s="235"/>
      <c r="E113" s="237"/>
      <c r="F113" s="77">
        <v>2028</v>
      </c>
      <c r="G113" s="235"/>
      <c r="H113" s="36">
        <v>150</v>
      </c>
      <c r="I113" s="36" t="s">
        <v>38</v>
      </c>
      <c r="J113" s="36">
        <v>50</v>
      </c>
      <c r="K113" s="36">
        <v>100</v>
      </c>
      <c r="L113" s="36" t="s">
        <v>38</v>
      </c>
      <c r="M113" s="235"/>
      <c r="N113" s="8"/>
      <c r="O113" s="8"/>
    </row>
    <row r="114" spans="1:15" s="2" customFormat="1" ht="60.75" customHeight="1">
      <c r="A114" s="8"/>
      <c r="B114" s="8"/>
      <c r="C114" s="8"/>
      <c r="D114" s="235"/>
      <c r="E114" s="237"/>
      <c r="F114" s="77">
        <v>2029</v>
      </c>
      <c r="G114" s="235"/>
      <c r="H114" s="36">
        <v>200</v>
      </c>
      <c r="I114" s="36" t="s">
        <v>38</v>
      </c>
      <c r="J114" s="36">
        <v>50</v>
      </c>
      <c r="K114" s="36">
        <v>150</v>
      </c>
      <c r="L114" s="36" t="s">
        <v>38</v>
      </c>
      <c r="M114" s="235"/>
      <c r="N114" s="8"/>
      <c r="O114" s="8"/>
    </row>
    <row r="115" spans="1:15" s="2" customFormat="1" ht="30.75" customHeight="1" thickBot="1">
      <c r="A115" s="8"/>
      <c r="B115" s="8"/>
      <c r="C115" s="8"/>
      <c r="D115" s="241"/>
      <c r="E115" s="238"/>
      <c r="F115" s="78">
        <v>2030</v>
      </c>
      <c r="G115" s="241"/>
      <c r="H115" s="38">
        <v>200</v>
      </c>
      <c r="I115" s="38" t="s">
        <v>38</v>
      </c>
      <c r="J115" s="38">
        <v>50</v>
      </c>
      <c r="K115" s="38">
        <v>150</v>
      </c>
      <c r="L115" s="38" t="s">
        <v>38</v>
      </c>
      <c r="M115" s="241"/>
      <c r="N115" s="8"/>
      <c r="O115" s="8"/>
    </row>
    <row r="116" spans="1:15" s="2" customFormat="1" ht="15.75">
      <c r="A116" s="8"/>
      <c r="B116" s="8"/>
      <c r="C116" s="8"/>
      <c r="D116" s="236" t="s">
        <v>69</v>
      </c>
      <c r="E116" s="265" t="s">
        <v>70</v>
      </c>
      <c r="F116" s="77"/>
      <c r="G116" s="236" t="s">
        <v>58</v>
      </c>
      <c r="H116" s="67">
        <f>SUM(H117:H121)</f>
        <v>550</v>
      </c>
      <c r="I116" s="67">
        <f>SUM(I117:I121)</f>
        <v>0</v>
      </c>
      <c r="J116" s="67">
        <f>SUM(J117:J121)</f>
        <v>0</v>
      </c>
      <c r="K116" s="67">
        <f>SUM(K117:K121)</f>
        <v>550</v>
      </c>
      <c r="L116" s="67">
        <f>SUM(L117:L121)</f>
        <v>0</v>
      </c>
      <c r="M116" s="236" t="s">
        <v>65</v>
      </c>
      <c r="N116" s="8"/>
      <c r="O116" s="8"/>
    </row>
    <row r="117" spans="1:15" s="2" customFormat="1" ht="15.75">
      <c r="A117" s="8"/>
      <c r="B117" s="8"/>
      <c r="C117" s="8"/>
      <c r="D117" s="237"/>
      <c r="E117" s="266"/>
      <c r="F117" s="77">
        <v>2026</v>
      </c>
      <c r="G117" s="237"/>
      <c r="H117" s="36">
        <v>150</v>
      </c>
      <c r="I117" s="36" t="s">
        <v>38</v>
      </c>
      <c r="J117" s="36"/>
      <c r="K117" s="36">
        <v>150</v>
      </c>
      <c r="L117" s="102"/>
      <c r="M117" s="237"/>
      <c r="N117" s="8"/>
      <c r="O117" s="8"/>
    </row>
    <row r="118" spans="1:15" s="2" customFormat="1" ht="20.25" customHeight="1">
      <c r="A118" s="8"/>
      <c r="B118" s="8"/>
      <c r="C118" s="8"/>
      <c r="D118" s="237"/>
      <c r="E118" s="266"/>
      <c r="F118" s="77">
        <v>2027</v>
      </c>
      <c r="G118" s="237"/>
      <c r="H118" s="36">
        <v>100</v>
      </c>
      <c r="I118" s="36" t="s">
        <v>38</v>
      </c>
      <c r="J118" s="36"/>
      <c r="K118" s="36">
        <v>100</v>
      </c>
      <c r="L118" s="102"/>
      <c r="M118" s="237"/>
      <c r="N118" s="8"/>
      <c r="O118" s="8"/>
    </row>
    <row r="119" spans="1:15" s="2" customFormat="1" ht="22.5" customHeight="1">
      <c r="A119" s="8"/>
      <c r="B119" s="8"/>
      <c r="C119" s="8"/>
      <c r="D119" s="237"/>
      <c r="E119" s="266"/>
      <c r="F119" s="77">
        <v>2028</v>
      </c>
      <c r="G119" s="237"/>
      <c r="H119" s="36">
        <v>100</v>
      </c>
      <c r="I119" s="36" t="s">
        <v>38</v>
      </c>
      <c r="J119" s="36"/>
      <c r="K119" s="36">
        <v>100</v>
      </c>
      <c r="L119" s="102"/>
      <c r="M119" s="237"/>
      <c r="N119" s="8"/>
      <c r="O119" s="8"/>
    </row>
    <row r="120" spans="1:15" s="2" customFormat="1" ht="14.25" customHeight="1">
      <c r="A120" s="8"/>
      <c r="B120" s="8"/>
      <c r="C120" s="8"/>
      <c r="D120" s="237"/>
      <c r="E120" s="266"/>
      <c r="F120" s="77">
        <v>2029</v>
      </c>
      <c r="G120" s="237"/>
      <c r="H120" s="36">
        <v>100</v>
      </c>
      <c r="I120" s="36" t="s">
        <v>38</v>
      </c>
      <c r="J120" s="36"/>
      <c r="K120" s="36">
        <v>100</v>
      </c>
      <c r="L120" s="102"/>
      <c r="M120" s="237"/>
      <c r="N120" s="8"/>
      <c r="O120" s="8"/>
    </row>
    <row r="121" spans="1:15" s="2" customFormat="1" ht="20.25" customHeight="1" thickBot="1">
      <c r="A121" s="8"/>
      <c r="B121" s="8"/>
      <c r="C121" s="8"/>
      <c r="D121" s="238"/>
      <c r="E121" s="267"/>
      <c r="F121" s="78">
        <v>2030</v>
      </c>
      <c r="G121" s="238"/>
      <c r="H121" s="38">
        <v>100</v>
      </c>
      <c r="I121" s="38" t="s">
        <v>38</v>
      </c>
      <c r="J121" s="38"/>
      <c r="K121" s="38">
        <v>100</v>
      </c>
      <c r="L121" s="104"/>
      <c r="M121" s="238"/>
      <c r="N121" s="8"/>
      <c r="O121" s="8"/>
    </row>
    <row r="122" spans="1:15" s="2" customFormat="1" ht="15.75">
      <c r="A122" s="8"/>
      <c r="B122" s="8"/>
      <c r="C122" s="8"/>
      <c r="D122" s="271">
        <v>6</v>
      </c>
      <c r="E122" s="268" t="s">
        <v>71</v>
      </c>
      <c r="F122" s="80"/>
      <c r="G122" s="239" t="s">
        <v>72</v>
      </c>
      <c r="H122" s="82">
        <f>SUM(H123:H126)</f>
        <v>450</v>
      </c>
      <c r="I122" s="82">
        <f>SUM(I123:I126)</f>
        <v>0</v>
      </c>
      <c r="J122" s="106">
        <f>SUM(J123:J126)</f>
        <v>0</v>
      </c>
      <c r="K122" s="82">
        <f>SUM(K123:K126)</f>
        <v>450</v>
      </c>
      <c r="L122" s="82">
        <f>SUM(L123:L126)</f>
        <v>0</v>
      </c>
      <c r="M122" s="271" t="s">
        <v>73</v>
      </c>
      <c r="N122" s="8"/>
      <c r="O122" s="8"/>
    </row>
    <row r="123" spans="1:15" s="2" customFormat="1" ht="30.75" customHeight="1">
      <c r="A123" s="8"/>
      <c r="B123" s="8"/>
      <c r="C123" s="8"/>
      <c r="D123" s="239"/>
      <c r="E123" s="269"/>
      <c r="F123" s="83">
        <v>2026</v>
      </c>
      <c r="G123" s="239"/>
      <c r="H123" s="84">
        <v>100</v>
      </c>
      <c r="I123" s="84"/>
      <c r="J123" s="107"/>
      <c r="K123" s="84">
        <v>100</v>
      </c>
      <c r="L123" s="84"/>
      <c r="M123" s="239"/>
      <c r="N123" s="8"/>
      <c r="O123" s="8"/>
    </row>
    <row r="124" spans="1:15" s="2" customFormat="1" ht="25.5" customHeight="1">
      <c r="A124" s="8"/>
      <c r="B124" s="8"/>
      <c r="C124" s="8"/>
      <c r="D124" s="239"/>
      <c r="E124" s="269"/>
      <c r="F124" s="83">
        <v>2027</v>
      </c>
      <c r="G124" s="239"/>
      <c r="H124" s="84">
        <v>100</v>
      </c>
      <c r="I124" s="84"/>
      <c r="J124" s="107"/>
      <c r="K124" s="84">
        <v>100</v>
      </c>
      <c r="L124" s="84"/>
      <c r="M124" s="239"/>
      <c r="N124" s="8"/>
      <c r="O124" s="8"/>
    </row>
    <row r="125" spans="1:15" s="2" customFormat="1" ht="19.5" customHeight="1">
      <c r="A125" s="8"/>
      <c r="B125" s="8"/>
      <c r="C125" s="8"/>
      <c r="D125" s="239"/>
      <c r="E125" s="269"/>
      <c r="F125" s="83">
        <v>2028</v>
      </c>
      <c r="G125" s="239"/>
      <c r="H125" s="84">
        <v>100</v>
      </c>
      <c r="I125" s="84"/>
      <c r="J125" s="107"/>
      <c r="K125" s="84">
        <v>100</v>
      </c>
      <c r="L125" s="84"/>
      <c r="M125" s="239"/>
      <c r="N125" s="8"/>
      <c r="O125" s="8"/>
    </row>
    <row r="126" spans="1:15" s="2" customFormat="1" ht="19.5" customHeight="1" thickBot="1">
      <c r="A126" s="8"/>
      <c r="B126" s="8"/>
      <c r="C126" s="8"/>
      <c r="D126" s="240"/>
      <c r="E126" s="270"/>
      <c r="F126" s="86">
        <v>2029</v>
      </c>
      <c r="G126" s="240"/>
      <c r="H126" s="87">
        <v>150</v>
      </c>
      <c r="I126" s="87"/>
      <c r="J126" s="108"/>
      <c r="K126" s="87">
        <v>150</v>
      </c>
      <c r="L126" s="87"/>
      <c r="M126" s="240"/>
      <c r="N126" s="8"/>
      <c r="O126" s="8"/>
    </row>
    <row r="127" spans="1:15" s="2" customFormat="1" ht="21.75" customHeight="1">
      <c r="A127" s="8"/>
      <c r="B127" s="8"/>
      <c r="C127" s="8"/>
      <c r="D127" s="271">
        <v>7</v>
      </c>
      <c r="E127" s="271" t="s">
        <v>74</v>
      </c>
      <c r="F127" s="83"/>
      <c r="G127" s="236" t="s">
        <v>58</v>
      </c>
      <c r="H127" s="35">
        <f>SUM(H128:H132)</f>
        <v>81900</v>
      </c>
      <c r="I127" s="35">
        <v>0</v>
      </c>
      <c r="J127" s="35">
        <f>SUM(J128:J132)</f>
        <v>81500</v>
      </c>
      <c r="K127" s="35">
        <f>SUM(K128:K132)</f>
        <v>400</v>
      </c>
      <c r="L127" s="35"/>
      <c r="M127" s="236" t="s">
        <v>62</v>
      </c>
      <c r="N127" s="8"/>
      <c r="O127" s="8"/>
    </row>
    <row r="128" spans="1:15" s="2" customFormat="1" ht="19.5" customHeight="1">
      <c r="A128" s="8"/>
      <c r="B128" s="8"/>
      <c r="C128" s="8"/>
      <c r="D128" s="239"/>
      <c r="E128" s="239"/>
      <c r="F128" s="77">
        <v>2026</v>
      </c>
      <c r="G128" s="237"/>
      <c r="H128" s="36">
        <v>15000</v>
      </c>
      <c r="I128" s="36"/>
      <c r="J128" s="43">
        <v>15000</v>
      </c>
      <c r="K128" s="36"/>
      <c r="L128" s="366" t="s">
        <v>75</v>
      </c>
      <c r="M128" s="237"/>
      <c r="N128" s="8"/>
      <c r="O128" s="8"/>
    </row>
    <row r="129" spans="1:15" s="2" customFormat="1" ht="20.25" customHeight="1">
      <c r="A129" s="8"/>
      <c r="B129" s="8"/>
      <c r="C129" s="8"/>
      <c r="D129" s="239"/>
      <c r="E129" s="239"/>
      <c r="F129" s="77">
        <v>2027</v>
      </c>
      <c r="G129" s="237"/>
      <c r="H129" s="36">
        <v>16000</v>
      </c>
      <c r="I129" s="36"/>
      <c r="J129" s="43">
        <v>16000</v>
      </c>
      <c r="K129" s="36"/>
      <c r="L129" s="366"/>
      <c r="M129" s="237"/>
      <c r="N129" s="8"/>
      <c r="O129" s="8"/>
    </row>
    <row r="130" spans="1:15" s="2" customFormat="1" ht="13.5" customHeight="1">
      <c r="A130" s="8"/>
      <c r="B130" s="8"/>
      <c r="C130" s="8"/>
      <c r="D130" s="239"/>
      <c r="E130" s="239"/>
      <c r="F130" s="77">
        <v>2028</v>
      </c>
      <c r="G130" s="237"/>
      <c r="H130" s="36">
        <v>16600</v>
      </c>
      <c r="I130" s="36"/>
      <c r="J130" s="43">
        <v>16500</v>
      </c>
      <c r="K130" s="36">
        <v>100</v>
      </c>
      <c r="L130" s="366"/>
      <c r="M130" s="237"/>
      <c r="N130" s="8"/>
      <c r="O130" s="8"/>
    </row>
    <row r="131" spans="1:15" s="2" customFormat="1" ht="15.75">
      <c r="A131" s="8"/>
      <c r="B131" s="8"/>
      <c r="C131" s="8"/>
      <c r="D131" s="239"/>
      <c r="E131" s="239"/>
      <c r="F131" s="77">
        <v>2029</v>
      </c>
      <c r="G131" s="237"/>
      <c r="H131" s="36">
        <v>17150</v>
      </c>
      <c r="I131" s="36"/>
      <c r="J131" s="43">
        <v>17000</v>
      </c>
      <c r="K131" s="36">
        <v>150</v>
      </c>
      <c r="L131" s="366"/>
      <c r="M131" s="237"/>
      <c r="N131" s="8"/>
      <c r="O131" s="8"/>
    </row>
    <row r="132" spans="1:15" s="2" customFormat="1" ht="16.5" thickBot="1">
      <c r="A132" s="8"/>
      <c r="B132" s="8"/>
      <c r="C132" s="8"/>
      <c r="D132" s="240"/>
      <c r="E132" s="240"/>
      <c r="F132" s="78">
        <v>2030</v>
      </c>
      <c r="G132" s="238"/>
      <c r="H132" s="38">
        <v>17150</v>
      </c>
      <c r="I132" s="38"/>
      <c r="J132" s="57">
        <v>17000</v>
      </c>
      <c r="K132" s="38">
        <v>150</v>
      </c>
      <c r="L132" s="367"/>
      <c r="M132" s="238"/>
      <c r="N132" s="8"/>
      <c r="O132" s="8"/>
    </row>
    <row r="133" spans="1:15" s="2" customFormat="1" ht="15.75">
      <c r="A133" s="8"/>
      <c r="B133" s="8"/>
      <c r="C133" s="8"/>
      <c r="D133" s="237">
        <v>8</v>
      </c>
      <c r="E133" s="266" t="s">
        <v>76</v>
      </c>
      <c r="F133" s="77"/>
      <c r="G133" s="237" t="s">
        <v>77</v>
      </c>
      <c r="H133" s="67">
        <f>SUM(H134:H138)</f>
        <v>500</v>
      </c>
      <c r="I133" s="67">
        <f>SUM(I134:I138)</f>
        <v>0</v>
      </c>
      <c r="J133" s="67">
        <f>SUM(J134:J138)</f>
        <v>0</v>
      </c>
      <c r="K133" s="67">
        <f>SUM(K134:K138)</f>
        <v>500</v>
      </c>
      <c r="L133" s="67">
        <f>SUM(L134:L138)</f>
        <v>0</v>
      </c>
      <c r="M133" s="237" t="s">
        <v>78</v>
      </c>
      <c r="N133" s="8"/>
      <c r="O133" s="8"/>
    </row>
    <row r="134" spans="1:15" s="2" customFormat="1" ht="17.25" customHeight="1">
      <c r="A134" s="8"/>
      <c r="B134" s="8"/>
      <c r="C134" s="8"/>
      <c r="D134" s="237"/>
      <c r="E134" s="266"/>
      <c r="F134" s="77">
        <v>2026</v>
      </c>
      <c r="G134" s="237"/>
      <c r="H134" s="36"/>
      <c r="I134" s="36" t="s">
        <v>38</v>
      </c>
      <c r="J134" s="36"/>
      <c r="K134" s="36"/>
      <c r="L134" s="102"/>
      <c r="M134" s="237"/>
      <c r="N134" s="8"/>
      <c r="O134" s="8"/>
    </row>
    <row r="135" spans="1:15" s="2" customFormat="1" ht="15.75">
      <c r="A135" s="8"/>
      <c r="B135" s="8"/>
      <c r="C135" s="8"/>
      <c r="D135" s="237"/>
      <c r="E135" s="266"/>
      <c r="F135" s="77">
        <v>2027</v>
      </c>
      <c r="G135" s="237"/>
      <c r="H135" s="36">
        <v>100</v>
      </c>
      <c r="I135" s="36" t="s">
        <v>38</v>
      </c>
      <c r="J135" s="36"/>
      <c r="K135" s="36">
        <v>100</v>
      </c>
      <c r="L135" s="102"/>
      <c r="M135" s="237"/>
      <c r="N135" s="8"/>
      <c r="O135" s="8"/>
    </row>
    <row r="136" spans="1:15" s="2" customFormat="1" ht="16.5" customHeight="1">
      <c r="A136" s="109"/>
      <c r="B136" s="109"/>
      <c r="C136" s="109"/>
      <c r="D136" s="237"/>
      <c r="E136" s="266"/>
      <c r="F136" s="77">
        <v>2028</v>
      </c>
      <c r="G136" s="237"/>
      <c r="H136" s="36">
        <v>150</v>
      </c>
      <c r="I136" s="36" t="s">
        <v>38</v>
      </c>
      <c r="J136" s="36"/>
      <c r="K136" s="36">
        <v>150</v>
      </c>
      <c r="L136" s="102"/>
      <c r="M136" s="237"/>
      <c r="N136" s="8"/>
      <c r="O136" s="8"/>
    </row>
    <row r="137" spans="1:15" s="2" customFormat="1" ht="15.75">
      <c r="A137" s="109"/>
      <c r="B137" s="109"/>
      <c r="C137" s="110"/>
      <c r="D137" s="237"/>
      <c r="E137" s="266"/>
      <c r="F137" s="77">
        <v>2029</v>
      </c>
      <c r="G137" s="237"/>
      <c r="H137" s="36">
        <v>150</v>
      </c>
      <c r="I137" s="36" t="s">
        <v>38</v>
      </c>
      <c r="J137" s="36"/>
      <c r="K137" s="36">
        <v>150</v>
      </c>
      <c r="L137" s="102"/>
      <c r="M137" s="237"/>
      <c r="N137" s="8"/>
      <c r="O137" s="8"/>
    </row>
    <row r="138" spans="1:15" s="2" customFormat="1" ht="21" customHeight="1" thickBot="1">
      <c r="A138" s="8"/>
      <c r="B138" s="8"/>
      <c r="C138" s="8"/>
      <c r="D138" s="238"/>
      <c r="E138" s="267"/>
      <c r="F138" s="78">
        <v>2030</v>
      </c>
      <c r="G138" s="238"/>
      <c r="H138" s="38">
        <v>100</v>
      </c>
      <c r="I138" s="38" t="s">
        <v>38</v>
      </c>
      <c r="J138" s="38"/>
      <c r="K138" s="38">
        <v>100</v>
      </c>
      <c r="L138" s="104"/>
      <c r="M138" s="238"/>
      <c r="N138" s="8"/>
      <c r="O138" s="8"/>
    </row>
    <row r="139" spans="1:15" s="2" customFormat="1" ht="20.25" customHeight="1">
      <c r="A139" s="8"/>
      <c r="B139" s="8"/>
      <c r="C139" s="8"/>
      <c r="D139" s="234">
        <v>9</v>
      </c>
      <c r="E139" s="272" t="s">
        <v>79</v>
      </c>
      <c r="F139" s="111"/>
      <c r="G139" s="234" t="s">
        <v>80</v>
      </c>
      <c r="H139" s="112">
        <f>SUM(H140:H144)</f>
        <v>230</v>
      </c>
      <c r="I139" s="35">
        <f t="shared" ref="I139:L139" si="6">SUM(I140:I144)</f>
        <v>0</v>
      </c>
      <c r="J139" s="35">
        <f t="shared" si="6"/>
        <v>0</v>
      </c>
      <c r="K139" s="35">
        <f t="shared" si="6"/>
        <v>230</v>
      </c>
      <c r="L139" s="35">
        <f t="shared" si="6"/>
        <v>0</v>
      </c>
      <c r="M139" s="236" t="s">
        <v>81</v>
      </c>
      <c r="N139" s="8"/>
      <c r="O139" s="8"/>
    </row>
    <row r="140" spans="1:15" s="2" customFormat="1" ht="17.25" customHeight="1">
      <c r="A140" s="8"/>
      <c r="B140" s="8"/>
      <c r="C140" s="8"/>
      <c r="D140" s="235"/>
      <c r="E140" s="273"/>
      <c r="F140" s="111">
        <v>2026</v>
      </c>
      <c r="G140" s="235"/>
      <c r="H140" s="36">
        <v>50</v>
      </c>
      <c r="I140" s="36" t="s">
        <v>38</v>
      </c>
      <c r="J140" s="36" t="s">
        <v>38</v>
      </c>
      <c r="K140" s="36">
        <v>50</v>
      </c>
      <c r="L140" s="35"/>
      <c r="M140" s="237"/>
      <c r="N140" s="8"/>
      <c r="O140" s="8"/>
    </row>
    <row r="141" spans="1:15" s="2" customFormat="1" ht="20.25" customHeight="1">
      <c r="A141" s="8"/>
      <c r="B141" s="8"/>
      <c r="C141" s="8"/>
      <c r="D141" s="235"/>
      <c r="E141" s="273"/>
      <c r="F141" s="111">
        <v>2027</v>
      </c>
      <c r="G141" s="235"/>
      <c r="H141" s="36">
        <v>50</v>
      </c>
      <c r="I141" s="36" t="s">
        <v>38</v>
      </c>
      <c r="J141" s="36" t="s">
        <v>38</v>
      </c>
      <c r="K141" s="36">
        <v>50</v>
      </c>
      <c r="L141" s="36"/>
      <c r="M141" s="237"/>
      <c r="N141" s="8"/>
      <c r="O141" s="8"/>
    </row>
    <row r="142" spans="1:15" s="2" customFormat="1" ht="15.75" customHeight="1">
      <c r="A142" s="8"/>
      <c r="B142" s="8"/>
      <c r="C142" s="8"/>
      <c r="D142" s="235"/>
      <c r="E142" s="273"/>
      <c r="F142" s="111">
        <v>2028</v>
      </c>
      <c r="G142" s="235"/>
      <c r="H142" s="36">
        <v>60</v>
      </c>
      <c r="I142" s="36" t="s">
        <v>38</v>
      </c>
      <c r="J142" s="36" t="s">
        <v>38</v>
      </c>
      <c r="K142" s="36">
        <v>60</v>
      </c>
      <c r="L142" s="36"/>
      <c r="M142" s="237"/>
      <c r="N142" s="8"/>
      <c r="O142" s="8"/>
    </row>
    <row r="143" spans="1:15" s="2" customFormat="1" ht="15.75">
      <c r="A143" s="8"/>
      <c r="B143" s="8"/>
      <c r="C143" s="8"/>
      <c r="D143" s="235"/>
      <c r="E143" s="273"/>
      <c r="F143" s="111">
        <v>2029</v>
      </c>
      <c r="G143" s="235"/>
      <c r="H143" s="36">
        <v>70</v>
      </c>
      <c r="I143" s="36" t="s">
        <v>38</v>
      </c>
      <c r="J143" s="36" t="s">
        <v>38</v>
      </c>
      <c r="K143" s="36">
        <v>70</v>
      </c>
      <c r="L143" s="36"/>
      <c r="M143" s="237"/>
      <c r="N143" s="8"/>
      <c r="O143" s="8"/>
    </row>
    <row r="144" spans="1:15" s="2" customFormat="1" ht="33.75" customHeight="1" thickBot="1">
      <c r="A144" s="8"/>
      <c r="B144" s="8"/>
      <c r="C144" s="8"/>
      <c r="D144" s="241"/>
      <c r="E144" s="274"/>
      <c r="F144" s="113">
        <v>2030</v>
      </c>
      <c r="G144" s="241"/>
      <c r="H144" s="38"/>
      <c r="I144" s="38" t="s">
        <v>38</v>
      </c>
      <c r="J144" s="38" t="s">
        <v>38</v>
      </c>
      <c r="K144" s="38"/>
      <c r="L144" s="136"/>
      <c r="M144" s="238"/>
      <c r="N144" s="8"/>
      <c r="O144" s="8"/>
    </row>
    <row r="145" spans="1:15" s="2" customFormat="1" ht="20.25" customHeight="1">
      <c r="A145" s="8"/>
      <c r="B145" s="8"/>
      <c r="C145" s="8"/>
      <c r="D145" s="271">
        <v>10</v>
      </c>
      <c r="E145" s="275" t="s">
        <v>82</v>
      </c>
      <c r="F145" s="83"/>
      <c r="G145" s="275" t="s">
        <v>83</v>
      </c>
      <c r="H145" s="114">
        <f>SUM(H146:H150)</f>
        <v>200</v>
      </c>
      <c r="I145" s="114">
        <f>SUM(I146:I150)</f>
        <v>0</v>
      </c>
      <c r="J145" s="114">
        <f>SUM(I146:J150)</f>
        <v>0</v>
      </c>
      <c r="K145" s="114">
        <f>SUM(K146:K150)</f>
        <v>200</v>
      </c>
      <c r="L145" s="114">
        <f>SUM(L146:L150)</f>
        <v>0</v>
      </c>
      <c r="M145" s="271" t="s">
        <v>84</v>
      </c>
      <c r="N145" s="8"/>
      <c r="O145" s="8"/>
    </row>
    <row r="146" spans="1:15" s="2" customFormat="1" ht="15" customHeight="1">
      <c r="A146" s="8"/>
      <c r="B146" s="8"/>
      <c r="C146" s="8"/>
      <c r="D146" s="239"/>
      <c r="E146" s="276"/>
      <c r="F146" s="83">
        <v>2026</v>
      </c>
      <c r="G146" s="276"/>
      <c r="H146" s="84"/>
      <c r="I146" s="84" t="s">
        <v>38</v>
      </c>
      <c r="J146" s="365" t="s">
        <v>40</v>
      </c>
      <c r="K146" s="114"/>
      <c r="L146" s="114" t="s">
        <v>38</v>
      </c>
      <c r="M146" s="239"/>
      <c r="N146" s="8"/>
      <c r="O146" s="8"/>
    </row>
    <row r="147" spans="1:15" s="2" customFormat="1" ht="43.5" customHeight="1">
      <c r="A147" s="8"/>
      <c r="B147" s="8"/>
      <c r="C147" s="8"/>
      <c r="D147" s="239"/>
      <c r="E147" s="276"/>
      <c r="F147" s="83">
        <v>2027</v>
      </c>
      <c r="G147" s="276"/>
      <c r="H147" s="84">
        <v>50</v>
      </c>
      <c r="I147" s="84" t="s">
        <v>38</v>
      </c>
      <c r="J147" s="365"/>
      <c r="K147" s="84">
        <v>50</v>
      </c>
      <c r="L147" s="84" t="s">
        <v>38</v>
      </c>
      <c r="M147" s="239"/>
      <c r="N147" s="8"/>
      <c r="O147" s="8"/>
    </row>
    <row r="148" spans="1:15" s="2" customFormat="1" ht="24.75" customHeight="1">
      <c r="A148" s="8"/>
      <c r="B148" s="8"/>
      <c r="C148" s="8"/>
      <c r="D148" s="239"/>
      <c r="E148" s="276"/>
      <c r="F148" s="83">
        <v>2028</v>
      </c>
      <c r="G148" s="276"/>
      <c r="H148" s="84">
        <v>50</v>
      </c>
      <c r="I148" s="84" t="s">
        <v>38</v>
      </c>
      <c r="J148" s="365"/>
      <c r="K148" s="84">
        <v>50</v>
      </c>
      <c r="L148" s="84" t="s">
        <v>38</v>
      </c>
      <c r="M148" s="239"/>
      <c r="N148" s="8"/>
      <c r="O148" s="8"/>
    </row>
    <row r="149" spans="1:15" s="2" customFormat="1" ht="15.75">
      <c r="A149" s="8"/>
      <c r="B149" s="8"/>
      <c r="C149" s="8"/>
      <c r="D149" s="239"/>
      <c r="E149" s="276"/>
      <c r="F149" s="83">
        <v>2029</v>
      </c>
      <c r="G149" s="276"/>
      <c r="H149" s="84">
        <v>100</v>
      </c>
      <c r="I149" s="84" t="s">
        <v>38</v>
      </c>
      <c r="J149" s="365"/>
      <c r="K149" s="84">
        <v>100</v>
      </c>
      <c r="L149" s="84" t="s">
        <v>38</v>
      </c>
      <c r="M149" s="239"/>
      <c r="N149" s="8"/>
      <c r="O149" s="8"/>
    </row>
    <row r="150" spans="1:15" s="2" customFormat="1" ht="57" customHeight="1" thickBot="1">
      <c r="A150" s="8"/>
      <c r="B150" s="8"/>
      <c r="C150" s="8"/>
      <c r="D150" s="240"/>
      <c r="E150" s="277"/>
      <c r="F150" s="86">
        <v>2030</v>
      </c>
      <c r="G150" s="277"/>
      <c r="H150" s="87" t="s">
        <v>40</v>
      </c>
      <c r="I150" s="87" t="s">
        <v>38</v>
      </c>
      <c r="J150" s="360"/>
      <c r="K150" s="87" t="s">
        <v>40</v>
      </c>
      <c r="L150" s="87" t="s">
        <v>38</v>
      </c>
      <c r="M150" s="240"/>
      <c r="N150" s="8"/>
      <c r="O150" s="8"/>
    </row>
    <row r="151" spans="1:15" s="2" customFormat="1" ht="15.75">
      <c r="A151" s="8"/>
      <c r="B151" s="8"/>
      <c r="C151" s="8"/>
      <c r="D151" s="271">
        <v>11</v>
      </c>
      <c r="E151" s="275" t="s">
        <v>85</v>
      </c>
      <c r="F151" s="83"/>
      <c r="G151" s="275" t="s">
        <v>86</v>
      </c>
      <c r="H151" s="114">
        <f>SUM(H152:H156)</f>
        <v>100</v>
      </c>
      <c r="I151" s="114">
        <f>SUM(I152:I156)</f>
        <v>0</v>
      </c>
      <c r="J151" s="114">
        <f>SUM(J152:J156)</f>
        <v>100</v>
      </c>
      <c r="K151" s="114">
        <f t="shared" ref="K151:L151" si="7">SUM(K152:K156)</f>
        <v>0</v>
      </c>
      <c r="L151" s="114">
        <f t="shared" si="7"/>
        <v>0</v>
      </c>
      <c r="M151" s="271" t="s">
        <v>87</v>
      </c>
      <c r="N151" s="8"/>
      <c r="O151" s="8"/>
    </row>
    <row r="152" spans="1:15" s="2" customFormat="1" ht="15.75">
      <c r="A152" s="8"/>
      <c r="B152" s="8"/>
      <c r="C152" s="8"/>
      <c r="D152" s="239"/>
      <c r="E152" s="276"/>
      <c r="F152" s="83">
        <v>2026</v>
      </c>
      <c r="G152" s="276"/>
      <c r="H152" s="84">
        <v>50</v>
      </c>
      <c r="I152" s="84" t="s">
        <v>38</v>
      </c>
      <c r="J152" s="84">
        <v>50</v>
      </c>
      <c r="K152" s="114"/>
      <c r="L152" s="114" t="s">
        <v>38</v>
      </c>
      <c r="M152" s="239"/>
      <c r="N152" s="8"/>
      <c r="O152" s="8"/>
    </row>
    <row r="153" spans="1:15" s="2" customFormat="1" ht="15.75">
      <c r="A153" s="8"/>
      <c r="B153" s="8"/>
      <c r="C153" s="8"/>
      <c r="D153" s="239"/>
      <c r="E153" s="276"/>
      <c r="F153" s="83">
        <v>2027</v>
      </c>
      <c r="G153" s="276"/>
      <c r="H153" s="84">
        <v>50</v>
      </c>
      <c r="I153" s="84" t="s">
        <v>38</v>
      </c>
      <c r="J153" s="84">
        <v>50</v>
      </c>
      <c r="K153" s="84"/>
      <c r="L153" s="84" t="s">
        <v>38</v>
      </c>
      <c r="M153" s="239"/>
      <c r="N153" s="8"/>
      <c r="O153" s="8"/>
    </row>
    <row r="154" spans="1:15" s="2" customFormat="1" ht="15.75">
      <c r="A154" s="8"/>
      <c r="B154" s="8"/>
      <c r="C154" s="8"/>
      <c r="D154" s="239"/>
      <c r="E154" s="276"/>
      <c r="F154" s="83">
        <v>2028</v>
      </c>
      <c r="G154" s="276"/>
      <c r="H154" s="84"/>
      <c r="I154" s="84" t="s">
        <v>38</v>
      </c>
      <c r="J154" s="84"/>
      <c r="K154" s="84"/>
      <c r="L154" s="84" t="s">
        <v>38</v>
      </c>
      <c r="M154" s="239"/>
      <c r="N154" s="8"/>
      <c r="O154" s="8"/>
    </row>
    <row r="155" spans="1:15" s="2" customFormat="1" ht="15.75">
      <c r="A155" s="8"/>
      <c r="B155" s="8"/>
      <c r="C155" s="8"/>
      <c r="D155" s="239"/>
      <c r="E155" s="276"/>
      <c r="F155" s="83">
        <v>2029</v>
      </c>
      <c r="G155" s="276"/>
      <c r="H155" s="84"/>
      <c r="I155" s="84" t="s">
        <v>38</v>
      </c>
      <c r="J155" s="84"/>
      <c r="K155" s="84"/>
      <c r="L155" s="84" t="s">
        <v>38</v>
      </c>
      <c r="M155" s="239"/>
      <c r="N155" s="8"/>
      <c r="O155" s="8"/>
    </row>
    <row r="156" spans="1:15" s="2" customFormat="1" ht="25.5" customHeight="1" thickBot="1">
      <c r="A156" s="8"/>
      <c r="B156" s="8"/>
      <c r="C156" s="8"/>
      <c r="D156" s="240"/>
      <c r="E156" s="277"/>
      <c r="F156" s="86">
        <v>2030</v>
      </c>
      <c r="G156" s="277"/>
      <c r="H156" s="87"/>
      <c r="I156" s="87" t="s">
        <v>38</v>
      </c>
      <c r="J156" s="87"/>
      <c r="K156" s="87"/>
      <c r="L156" s="87" t="s">
        <v>38</v>
      </c>
      <c r="M156" s="240"/>
      <c r="N156" s="8"/>
      <c r="O156" s="8"/>
    </row>
    <row r="157" spans="1:15" s="2" customFormat="1" ht="15.75">
      <c r="A157" s="8"/>
      <c r="B157" s="8"/>
      <c r="C157" s="8"/>
      <c r="D157" s="271">
        <v>12</v>
      </c>
      <c r="E157" s="275" t="s">
        <v>88</v>
      </c>
      <c r="F157" s="83"/>
      <c r="G157" s="275" t="s">
        <v>86</v>
      </c>
      <c r="H157" s="114">
        <f>SUM(H158:H162)</f>
        <v>100</v>
      </c>
      <c r="I157" s="114">
        <f>SUM(I158:I162)</f>
        <v>0</v>
      </c>
      <c r="J157" s="114">
        <f>SUM(J158:J162)</f>
        <v>100</v>
      </c>
      <c r="K157" s="114">
        <f>SUM(K158:K162)</f>
        <v>0</v>
      </c>
      <c r="L157" s="114">
        <f>SUM(L158:L162)</f>
        <v>0</v>
      </c>
      <c r="M157" s="271" t="s">
        <v>89</v>
      </c>
      <c r="N157" s="8"/>
      <c r="O157" s="8"/>
    </row>
    <row r="158" spans="1:15" s="2" customFormat="1" ht="22.5" customHeight="1">
      <c r="A158" s="8"/>
      <c r="B158" s="8"/>
      <c r="C158" s="8"/>
      <c r="D158" s="239"/>
      <c r="E158" s="276"/>
      <c r="F158" s="83">
        <v>2026</v>
      </c>
      <c r="G158" s="276"/>
      <c r="H158" s="84">
        <v>50</v>
      </c>
      <c r="I158" s="84" t="s">
        <v>38</v>
      </c>
      <c r="J158" s="84">
        <v>50</v>
      </c>
      <c r="K158" s="114"/>
      <c r="L158" s="114" t="s">
        <v>38</v>
      </c>
      <c r="M158" s="239"/>
      <c r="N158" s="8"/>
      <c r="O158" s="8"/>
    </row>
    <row r="159" spans="1:15" s="2" customFormat="1" ht="15.75">
      <c r="A159" s="8"/>
      <c r="B159" s="8"/>
      <c r="C159" s="8"/>
      <c r="D159" s="239"/>
      <c r="E159" s="276"/>
      <c r="F159" s="83">
        <v>2027</v>
      </c>
      <c r="G159" s="276"/>
      <c r="H159" s="84">
        <v>50</v>
      </c>
      <c r="I159" s="84" t="s">
        <v>38</v>
      </c>
      <c r="J159" s="84">
        <v>50</v>
      </c>
      <c r="K159" s="84"/>
      <c r="L159" s="84" t="s">
        <v>38</v>
      </c>
      <c r="M159" s="239"/>
      <c r="N159" s="8"/>
      <c r="O159" s="8"/>
    </row>
    <row r="160" spans="1:15" s="2" customFormat="1" ht="15.75" customHeight="1">
      <c r="A160" s="8"/>
      <c r="B160" s="8"/>
      <c r="C160" s="8"/>
      <c r="D160" s="239"/>
      <c r="E160" s="276"/>
      <c r="F160" s="83">
        <v>2028</v>
      </c>
      <c r="G160" s="276"/>
      <c r="H160" s="84"/>
      <c r="I160" s="84" t="s">
        <v>38</v>
      </c>
      <c r="J160" s="84"/>
      <c r="K160" s="84"/>
      <c r="L160" s="84" t="s">
        <v>38</v>
      </c>
      <c r="M160" s="239"/>
      <c r="N160" s="8"/>
      <c r="O160" s="8"/>
    </row>
    <row r="161" spans="1:15" s="2" customFormat="1" ht="15.75" customHeight="1">
      <c r="A161" s="8"/>
      <c r="B161" s="8"/>
      <c r="C161" s="8"/>
      <c r="D161" s="239"/>
      <c r="E161" s="276"/>
      <c r="F161" s="83">
        <v>2029</v>
      </c>
      <c r="G161" s="276"/>
      <c r="H161" s="84"/>
      <c r="I161" s="84" t="s">
        <v>38</v>
      </c>
      <c r="J161" s="84"/>
      <c r="K161" s="84"/>
      <c r="L161" s="84" t="s">
        <v>38</v>
      </c>
      <c r="M161" s="239"/>
      <c r="N161" s="8"/>
      <c r="O161" s="8"/>
    </row>
    <row r="162" spans="1:15" s="2" customFormat="1" ht="15.75" customHeight="1" thickBot="1">
      <c r="A162" s="8"/>
      <c r="B162" s="8"/>
      <c r="C162" s="8"/>
      <c r="D162" s="240"/>
      <c r="E162" s="277"/>
      <c r="F162" s="86">
        <v>2030</v>
      </c>
      <c r="G162" s="277"/>
      <c r="H162" s="87"/>
      <c r="I162" s="87" t="s">
        <v>38</v>
      </c>
      <c r="J162" s="87"/>
      <c r="K162" s="87"/>
      <c r="L162" s="87" t="s">
        <v>38</v>
      </c>
      <c r="M162" s="240"/>
      <c r="N162" s="8"/>
      <c r="O162" s="8"/>
    </row>
    <row r="163" spans="1:15" s="2" customFormat="1" ht="20.25" customHeight="1">
      <c r="A163" s="8"/>
      <c r="B163" s="8"/>
      <c r="C163" s="8"/>
      <c r="D163" s="271">
        <v>13</v>
      </c>
      <c r="E163" s="271" t="s">
        <v>90</v>
      </c>
      <c r="F163" s="79"/>
      <c r="G163" s="271" t="s">
        <v>86</v>
      </c>
      <c r="H163" s="359" t="s">
        <v>40</v>
      </c>
      <c r="I163" s="106"/>
      <c r="J163" s="374" t="s">
        <v>40</v>
      </c>
      <c r="K163" s="115"/>
      <c r="L163" s="115"/>
      <c r="M163" s="268" t="s">
        <v>91</v>
      </c>
      <c r="N163" s="8"/>
      <c r="O163" s="8"/>
    </row>
    <row r="164" spans="1:15" s="2" customFormat="1" ht="24.75" customHeight="1">
      <c r="A164" s="8"/>
      <c r="B164" s="8"/>
      <c r="C164" s="8"/>
      <c r="D164" s="239"/>
      <c r="E164" s="239"/>
      <c r="F164" s="81">
        <v>2026</v>
      </c>
      <c r="G164" s="239"/>
      <c r="H164" s="365"/>
      <c r="I164" s="107"/>
      <c r="J164" s="375"/>
      <c r="K164" s="107"/>
      <c r="L164" s="107"/>
      <c r="M164" s="269"/>
      <c r="N164" s="8"/>
      <c r="O164" s="8"/>
    </row>
    <row r="165" spans="1:15" s="2" customFormat="1" ht="23.25" customHeight="1">
      <c r="A165" s="8"/>
      <c r="B165" s="8"/>
      <c r="C165" s="8"/>
      <c r="D165" s="239"/>
      <c r="E165" s="239"/>
      <c r="F165" s="81">
        <v>2027</v>
      </c>
      <c r="G165" s="239"/>
      <c r="H165" s="365"/>
      <c r="I165" s="107"/>
      <c r="J165" s="375"/>
      <c r="K165" s="107"/>
      <c r="L165" s="107"/>
      <c r="M165" s="269"/>
      <c r="N165" s="8"/>
      <c r="O165" s="8"/>
    </row>
    <row r="166" spans="1:15" s="2" customFormat="1" ht="24" customHeight="1">
      <c r="A166" s="8"/>
      <c r="B166" s="8"/>
      <c r="C166" s="8"/>
      <c r="D166" s="239"/>
      <c r="E166" s="239"/>
      <c r="F166" s="81">
        <v>2028</v>
      </c>
      <c r="G166" s="239"/>
      <c r="H166" s="365"/>
      <c r="I166" s="107"/>
      <c r="J166" s="375"/>
      <c r="K166" s="107"/>
      <c r="L166" s="107"/>
      <c r="M166" s="269"/>
      <c r="N166" s="8"/>
      <c r="O166" s="8"/>
    </row>
    <row r="167" spans="1:15" s="2" customFormat="1" ht="15.75">
      <c r="A167" s="8"/>
      <c r="B167" s="8"/>
      <c r="C167" s="8"/>
      <c r="D167" s="239"/>
      <c r="E167" s="239"/>
      <c r="F167" s="81">
        <v>2029</v>
      </c>
      <c r="G167" s="239"/>
      <c r="H167" s="365"/>
      <c r="I167" s="107"/>
      <c r="J167" s="375"/>
      <c r="K167" s="107"/>
      <c r="L167" s="107"/>
      <c r="M167" s="269"/>
      <c r="N167" s="8"/>
      <c r="O167" s="8"/>
    </row>
    <row r="168" spans="1:15" s="2" customFormat="1" ht="30.75" customHeight="1" thickBot="1">
      <c r="A168" s="8"/>
      <c r="B168" s="8"/>
      <c r="C168" s="8"/>
      <c r="D168" s="240"/>
      <c r="E168" s="240"/>
      <c r="F168" s="85">
        <v>2030</v>
      </c>
      <c r="G168" s="240"/>
      <c r="H168" s="360"/>
      <c r="I168" s="108"/>
      <c r="J168" s="376"/>
      <c r="K168" s="108"/>
      <c r="L168" s="108"/>
      <c r="M168" s="270"/>
      <c r="N168" s="8"/>
      <c r="O168" s="8"/>
    </row>
    <row r="169" spans="1:15" s="2" customFormat="1" ht="18.75" customHeight="1">
      <c r="A169" s="8"/>
      <c r="B169" s="8"/>
      <c r="C169" s="8"/>
      <c r="D169" s="234">
        <v>14</v>
      </c>
      <c r="E169" s="234" t="s">
        <v>92</v>
      </c>
      <c r="F169" s="33"/>
      <c r="G169" s="234" t="s">
        <v>93</v>
      </c>
      <c r="H169" s="35">
        <f>SUM(H170:H174)</f>
        <v>3840</v>
      </c>
      <c r="I169" s="35">
        <f>SUM(I170:I174)</f>
        <v>0</v>
      </c>
      <c r="J169" s="35">
        <f>SUM(J170:J174)</f>
        <v>3840</v>
      </c>
      <c r="K169" s="35">
        <f>SUM(K170:K174)</f>
        <v>0</v>
      </c>
      <c r="L169" s="35">
        <f>SUM(L170:L174)</f>
        <v>0</v>
      </c>
      <c r="M169" s="236" t="s">
        <v>94</v>
      </c>
      <c r="N169" s="8"/>
      <c r="O169" s="8"/>
    </row>
    <row r="170" spans="1:15" s="2" customFormat="1" ht="17.25" customHeight="1">
      <c r="A170" s="8"/>
      <c r="B170" s="8"/>
      <c r="C170" s="8"/>
      <c r="D170" s="235"/>
      <c r="E170" s="235"/>
      <c r="F170" s="33">
        <v>2026</v>
      </c>
      <c r="G170" s="235"/>
      <c r="H170" s="36">
        <v>700</v>
      </c>
      <c r="I170" s="36"/>
      <c r="J170" s="36">
        <v>700</v>
      </c>
      <c r="K170" s="36"/>
      <c r="L170" s="36"/>
      <c r="M170" s="237"/>
      <c r="N170" s="8"/>
      <c r="O170" s="8"/>
    </row>
    <row r="171" spans="1:15" s="2" customFormat="1" ht="15" customHeight="1">
      <c r="A171" s="8"/>
      <c r="B171" s="8"/>
      <c r="C171" s="8"/>
      <c r="D171" s="235"/>
      <c r="E171" s="235"/>
      <c r="F171" s="33">
        <v>2027</v>
      </c>
      <c r="G171" s="235"/>
      <c r="H171" s="36">
        <v>750</v>
      </c>
      <c r="I171" s="36"/>
      <c r="J171" s="36">
        <v>750</v>
      </c>
      <c r="K171" s="36"/>
      <c r="L171" s="36"/>
      <c r="M171" s="237"/>
      <c r="N171" s="8"/>
      <c r="O171" s="8"/>
    </row>
    <row r="172" spans="1:15" s="2" customFormat="1" ht="15.75">
      <c r="A172" s="8"/>
      <c r="B172" s="8"/>
      <c r="C172" s="8"/>
      <c r="D172" s="235"/>
      <c r="E172" s="235"/>
      <c r="F172" s="33">
        <v>2028</v>
      </c>
      <c r="G172" s="235"/>
      <c r="H172" s="36">
        <v>780</v>
      </c>
      <c r="I172" s="36"/>
      <c r="J172" s="36">
        <v>780</v>
      </c>
      <c r="K172" s="36"/>
      <c r="L172" s="36"/>
      <c r="M172" s="237"/>
      <c r="N172" s="8"/>
      <c r="O172" s="8"/>
    </row>
    <row r="173" spans="1:15" s="2" customFormat="1" ht="15.75">
      <c r="A173" s="8"/>
      <c r="B173" s="8"/>
      <c r="C173" s="8"/>
      <c r="D173" s="235"/>
      <c r="E173" s="235"/>
      <c r="F173" s="33">
        <v>2029</v>
      </c>
      <c r="G173" s="235"/>
      <c r="H173" s="36">
        <v>790</v>
      </c>
      <c r="I173" s="36"/>
      <c r="J173" s="36">
        <v>790</v>
      </c>
      <c r="K173" s="36"/>
      <c r="L173" s="36"/>
      <c r="M173" s="237"/>
      <c r="N173" s="8"/>
      <c r="O173" s="8"/>
    </row>
    <row r="174" spans="1:15" s="2" customFormat="1" ht="26.25" customHeight="1" thickBot="1">
      <c r="A174" s="8"/>
      <c r="B174" s="8"/>
      <c r="C174" s="8"/>
      <c r="D174" s="235"/>
      <c r="E174" s="235"/>
      <c r="F174" s="33">
        <v>2030</v>
      </c>
      <c r="G174" s="235"/>
      <c r="H174" s="36">
        <v>820</v>
      </c>
      <c r="I174" s="36"/>
      <c r="J174" s="36">
        <v>820</v>
      </c>
      <c r="K174" s="36"/>
      <c r="L174" s="36"/>
      <c r="M174" s="237"/>
      <c r="N174" s="8"/>
      <c r="O174" s="8"/>
    </row>
    <row r="175" spans="1:15" s="2" customFormat="1" ht="16.5" thickBot="1">
      <c r="A175" s="8"/>
      <c r="B175" s="8"/>
      <c r="C175" s="8"/>
      <c r="D175" s="300"/>
      <c r="E175" s="117" t="s">
        <v>95</v>
      </c>
      <c r="F175" s="101"/>
      <c r="G175" s="118"/>
      <c r="H175" s="119">
        <f>SUM(H92)+SUM(H98)+SUM(H104)+SUM(H110)+SUM(H116)+SUM(H122)+SUM(H127)+SUM(H133)+SUM(H139)+SUM(H145)+SUM(H151)+SUM(H157)+SUM(H169)</f>
        <v>100220</v>
      </c>
      <c r="I175" s="119">
        <f>SUM(I92)+SUM(I98)+SUM(I104)+SUM(I110)+SUM(I116)+SUM(I122)+SUM(I127)+SUM(I133)++SUM(I139)+SUM(I145)+SUM(I151)+SUM(I157)+SUM(I169)</f>
        <v>0</v>
      </c>
      <c r="J175" s="119">
        <f>SUM(J92)+SUM(J98)+SUM(J104)+SUM(J110)+SUM(J116)+SUM(J122)+SUM(J127)+SUM(J133)++SUM(J139)+SUM(J145)+SUM(J151)+SUM(J157)+SUM(J169)</f>
        <v>95790</v>
      </c>
      <c r="K175" s="119">
        <f>SUM(K92)+SUM(K98)+SUM(K104)+SUM(K110)+SUM(K116)+SUM(K122)+SUM(K127)+SUM(K133)+SUM(K139)+SUM(K145)+SUM(K151)+SUM(K157)+SUM(K169)</f>
        <v>4430</v>
      </c>
      <c r="L175" s="119">
        <f>SUM(L92)+SUM(L98)+SUM(L104)+SUM(L110)+SUM(L116)+SUM(L122)+SUM(L127)+SUM(L133)+SUM(L139)+SUM(L145)+SUM(L151)+SUM(L157)+SUM(L169)</f>
        <v>0</v>
      </c>
      <c r="M175" s="137"/>
      <c r="N175" s="8"/>
      <c r="O175" s="8"/>
    </row>
    <row r="176" spans="1:15" s="2" customFormat="1" ht="17.25" customHeight="1">
      <c r="A176" s="8"/>
      <c r="B176" s="8"/>
      <c r="C176" s="8"/>
      <c r="D176" s="301"/>
      <c r="E176" s="120" t="s">
        <v>50</v>
      </c>
      <c r="F176" s="121">
        <v>2026</v>
      </c>
      <c r="G176" s="34"/>
      <c r="H176" s="122">
        <f>SUM(H93)+SUM(H99)+SUM(H105)+SUM(H111)+SUM(H117)+SUM(H123)+SUM(H128)+SUM(H134)+SUM(H140)+SUM(H146)+SUM(H152)+SUM(H158)+SUM(H170)</f>
        <v>18550</v>
      </c>
      <c r="I176" s="122">
        <v>0</v>
      </c>
      <c r="J176" s="122">
        <f>SUM(J93)+SUM(J99)+SUM(J105)+SUM(J111)+SUM(J117)+SUM(J123)+SUM(J128)+SUM(J134)++SUM(J140)+SUM(J146)+SUM(J152)+SUM(J158)+SUM(J170)</f>
        <v>17850</v>
      </c>
      <c r="K176" s="122">
        <f>SUM(K93)+SUM(K99)+SUM(K105)+SUM(K111)+SUM(K117)+SUM(K123)+SUM(K128)+SUM(K134)+SUM(K140)+SUM(K146)+SUM(K152)+SUM(K158)+SUM(K170)</f>
        <v>700</v>
      </c>
      <c r="L176" s="122">
        <v>0</v>
      </c>
      <c r="M176" s="73"/>
      <c r="N176" s="8"/>
      <c r="O176" s="8"/>
    </row>
    <row r="177" spans="1:15" s="2" customFormat="1" ht="15.75">
      <c r="A177" s="8"/>
      <c r="B177" s="8"/>
      <c r="C177" s="8"/>
      <c r="D177" s="301"/>
      <c r="E177" s="120"/>
      <c r="F177" s="123">
        <v>2027</v>
      </c>
      <c r="G177" s="32"/>
      <c r="H177" s="124">
        <f>SUM(H94)+SUM(H100)+SUM(H106)+SUM(H112)+SUM(H118)+SUM(H124)+SUM(H129)+SUM(H135)+SUM(H141)+SUM(H147)+SUM(H153)+SUM(H159)+SUM(H171)</f>
        <v>19700</v>
      </c>
      <c r="I177" s="124">
        <v>0</v>
      </c>
      <c r="J177" s="124">
        <f>SUM(J94)+SUM(J100)+SUM(J106)+SUM(J112)+SUM(J118)+SUM(J124)+SUM(J129)+SUM(J135)++SUM(J141)+SUM(J147)+SUM(J153)+SUM(J159)+SUM(J171)</f>
        <v>18900</v>
      </c>
      <c r="K177" s="124">
        <f>SUM(K94)+SUM(K100)+SUM(K106)+SUM(K112)+SUM(K118)+SUM(K124)+SUM(K129)+SUM(K135)+SUM(K141)+SUM(K147)+SUM(K153)+SUM(K159)+SUM(K171)</f>
        <v>800</v>
      </c>
      <c r="L177" s="124">
        <v>0</v>
      </c>
      <c r="M177" s="74"/>
      <c r="N177" s="8"/>
      <c r="O177" s="8"/>
    </row>
    <row r="178" spans="1:15" s="2" customFormat="1" ht="15.75">
      <c r="A178" s="8"/>
      <c r="B178" s="8"/>
      <c r="C178" s="8"/>
      <c r="D178" s="301"/>
      <c r="E178" s="120"/>
      <c r="F178" s="123">
        <v>2028</v>
      </c>
      <c r="G178" s="32"/>
      <c r="H178" s="124">
        <f>SUM(H95)+SUM(H101)+SUM(H107)+SUM(H113)+SUM(H119)+SUM(H125)+SUM(H130)+SUM(H136)+SUM(H142)+SUM(H148)+SUM(H154)+SUM(H160)+SUM(H172)</f>
        <v>20240</v>
      </c>
      <c r="I178" s="124">
        <v>0</v>
      </c>
      <c r="J178" s="124">
        <f>SUM(J95)+SUM(J101)+SUM(J107)+SUM(J113)+SUM(J119)+SUM(J125)+SUM(J130)+SUM(J136)++SUM(J142)+SUM(J148)+SUM(J154)+SUM(J160)+SUM(J172)</f>
        <v>19330</v>
      </c>
      <c r="K178" s="124">
        <f>SUM(K95)+SUM(K101)+SUM(K107)+SUM(K113)+SUM(K119)+SUM(K125)+SUM(K130)+SUM(K136)+SUM(K142)+SUM(K148)+SUM(K154)+SUM(K160)+SUM(K172)</f>
        <v>910</v>
      </c>
      <c r="L178" s="124">
        <v>0</v>
      </c>
      <c r="M178" s="74"/>
      <c r="N178" s="8"/>
      <c r="O178" s="8"/>
    </row>
    <row r="179" spans="1:15" s="2" customFormat="1" ht="15.75">
      <c r="A179" s="8"/>
      <c r="B179" s="8"/>
      <c r="C179" s="8"/>
      <c r="D179" s="301"/>
      <c r="E179" s="120"/>
      <c r="F179" s="123">
        <v>2029</v>
      </c>
      <c r="G179" s="32"/>
      <c r="H179" s="124">
        <f>SUM(H96)+SUM(H102)+SUM(H108)+SUM(H114)+SUM(H120)+SUM(H126)+SUM(H131)+SUM(H137)+SUM(H143)+SUM(H149)+SUM(H155)+SUM(H161)+SUM(H173)</f>
        <v>21060</v>
      </c>
      <c r="I179" s="124">
        <v>0</v>
      </c>
      <c r="J179" s="124">
        <f>SUM(J96)+SUM(J102)+SUM(J108)+SUM(J114)+SUM(J120)+SUM(J126)+SUM(J131)+SUM(J137)++SUM(J143)+SUM(J149)+SUM(J155)+SUM(J161)+SUM(J173)</f>
        <v>19840</v>
      </c>
      <c r="K179" s="124">
        <f>SUM(K96)+SUM(K102)+SUM(K108)+SUM(K114)+SUM(K120)+SUM(K126)+SUM(K131)+SUM(K137)+SUM(K143)+SUM(K149)+SUM(K155)+SUM(K161)+SUM(K173)</f>
        <v>1220</v>
      </c>
      <c r="L179" s="124">
        <v>0</v>
      </c>
      <c r="M179" s="74"/>
      <c r="N179" s="8"/>
      <c r="O179" s="8"/>
    </row>
    <row r="180" spans="1:15" s="2" customFormat="1" ht="39" customHeight="1" thickBot="1">
      <c r="A180" s="8"/>
      <c r="B180" s="8"/>
      <c r="C180" s="8"/>
      <c r="D180" s="302"/>
      <c r="E180" s="68"/>
      <c r="F180" s="125">
        <v>2030</v>
      </c>
      <c r="G180" s="68"/>
      <c r="H180" s="126">
        <f>SUM(H97)+SUM(H103)+SUM(H109)+SUM(H115)+SUM(H121)+SUM(H132)+SUM(H138)+SUM(H144)+SUM(H150)+SUM(H156)+SUM(H162)+SUM(H174)</f>
        <v>20670</v>
      </c>
      <c r="I180" s="138">
        <v>0</v>
      </c>
      <c r="J180" s="126">
        <f>SUM(J97)+SUM(J103)+SUM(J109)+SUM(J115)+SUM(J121)+SUM(J132)+SUM(J138)++SUM(J144)+SUM(J150)+SUM(J156)+SUM(J162)+SUM(J174)</f>
        <v>19870</v>
      </c>
      <c r="K180" s="126">
        <f>SUM(K97)+SUM(K103)+SUM(K109)+SUM(K115)+SUM(K121)+SUM(K132)+SUM(K138)+SUM(K144)+SUM(K150)+SUM(K156)+SUM(K162)+SUM(K174)</f>
        <v>800</v>
      </c>
      <c r="L180" s="138">
        <v>0</v>
      </c>
      <c r="M180" s="100"/>
      <c r="N180" s="8"/>
      <c r="O180" s="8"/>
    </row>
    <row r="181" spans="1:15" s="2" customFormat="1" ht="33.75" customHeight="1">
      <c r="A181" s="8"/>
      <c r="B181" s="8"/>
      <c r="C181" s="8"/>
      <c r="D181" s="127"/>
      <c r="E181" s="127"/>
      <c r="F181" s="127"/>
      <c r="G181" s="127"/>
      <c r="H181" s="127"/>
      <c r="I181" s="127"/>
      <c r="J181" s="127"/>
      <c r="K181" s="127"/>
      <c r="L181" s="127"/>
      <c r="M181" s="139"/>
      <c r="N181" s="8"/>
      <c r="O181" s="8"/>
    </row>
    <row r="182" spans="1:15" s="2" customFormat="1" ht="39" customHeight="1">
      <c r="A182" s="8"/>
      <c r="B182" s="8"/>
      <c r="C182" s="8"/>
      <c r="D182" s="128"/>
      <c r="E182" s="264" t="s">
        <v>96</v>
      </c>
      <c r="F182" s="264"/>
      <c r="G182" s="264"/>
      <c r="H182" s="264"/>
      <c r="I182" s="264"/>
      <c r="J182" s="264"/>
      <c r="K182" s="264"/>
      <c r="L182" s="264"/>
      <c r="M182" s="129"/>
      <c r="N182" s="8"/>
      <c r="O182" s="8"/>
    </row>
    <row r="183" spans="1:15" s="2" customFormat="1" ht="27.75" customHeight="1">
      <c r="A183" s="8"/>
      <c r="B183" s="8"/>
      <c r="C183" s="8"/>
      <c r="D183" s="130"/>
      <c r="E183" s="127"/>
      <c r="F183" s="127"/>
      <c r="G183" s="127"/>
      <c r="H183" s="127"/>
      <c r="I183" s="127"/>
      <c r="J183" s="127"/>
      <c r="K183" s="127"/>
      <c r="L183" s="127"/>
      <c r="M183" s="140" t="s">
        <v>97</v>
      </c>
      <c r="N183" s="8"/>
      <c r="O183" s="8"/>
    </row>
    <row r="184" spans="1:15" s="2" customFormat="1" ht="12" customHeight="1" thickBot="1">
      <c r="A184" s="8"/>
      <c r="B184" s="8"/>
      <c r="C184" s="8"/>
      <c r="D184" s="131"/>
      <c r="E184" s="127"/>
      <c r="F184" s="127"/>
      <c r="G184" s="127"/>
      <c r="H184" s="127"/>
      <c r="I184" s="127"/>
      <c r="J184" s="127"/>
      <c r="K184" s="127"/>
      <c r="L184" s="127"/>
      <c r="M184" s="139"/>
      <c r="N184" s="8"/>
      <c r="O184" s="8"/>
    </row>
    <row r="185" spans="1:15" s="2" customFormat="1" ht="51" customHeight="1" thickBot="1">
      <c r="A185" s="8"/>
      <c r="B185" s="8"/>
      <c r="C185" s="8"/>
      <c r="D185" s="39" t="s">
        <v>4</v>
      </c>
      <c r="E185" s="278" t="s">
        <v>5</v>
      </c>
      <c r="F185" s="246" t="s">
        <v>6</v>
      </c>
      <c r="G185" s="246" t="s">
        <v>7</v>
      </c>
      <c r="H185" s="54" t="s">
        <v>98</v>
      </c>
      <c r="I185" s="256" t="s">
        <v>9</v>
      </c>
      <c r="J185" s="257"/>
      <c r="K185" s="257"/>
      <c r="L185" s="257"/>
      <c r="M185" s="234" t="s">
        <v>10</v>
      </c>
      <c r="N185" s="8"/>
      <c r="O185" s="8"/>
    </row>
    <row r="186" spans="1:15" s="2" customFormat="1" ht="57.75" customHeight="1" thickBot="1">
      <c r="A186" s="8"/>
      <c r="B186" s="8"/>
      <c r="C186" s="8"/>
      <c r="D186" s="132" t="s">
        <v>11</v>
      </c>
      <c r="E186" s="279"/>
      <c r="F186" s="247"/>
      <c r="G186" s="247"/>
      <c r="H186" s="28" t="s">
        <v>99</v>
      </c>
      <c r="I186" s="28" t="s">
        <v>54</v>
      </c>
      <c r="J186" s="259" t="s">
        <v>55</v>
      </c>
      <c r="K186" s="260"/>
      <c r="L186" s="389" t="s">
        <v>100</v>
      </c>
      <c r="M186" s="235"/>
      <c r="N186" s="8"/>
      <c r="O186" s="8"/>
    </row>
    <row r="187" spans="1:15" s="2" customFormat="1" ht="30" customHeight="1" thickBot="1">
      <c r="A187" s="8"/>
      <c r="B187" s="8"/>
      <c r="C187" s="8"/>
      <c r="D187" s="133"/>
      <c r="E187" s="279"/>
      <c r="F187" s="247"/>
      <c r="G187" s="247"/>
      <c r="H187" s="134"/>
      <c r="I187" s="28" t="s">
        <v>56</v>
      </c>
      <c r="J187" s="33"/>
      <c r="K187" s="28" t="s">
        <v>15</v>
      </c>
      <c r="L187" s="343"/>
      <c r="M187" s="235"/>
      <c r="N187" s="8"/>
      <c r="O187" s="8"/>
    </row>
    <row r="188" spans="1:15" s="2" customFormat="1" ht="20.25" customHeight="1">
      <c r="A188" s="8"/>
      <c r="B188" s="8"/>
      <c r="C188" s="8"/>
      <c r="D188" s="303">
        <v>1</v>
      </c>
      <c r="E188" s="280" t="s">
        <v>101</v>
      </c>
      <c r="F188" s="54"/>
      <c r="G188" s="246" t="s">
        <v>102</v>
      </c>
      <c r="H188" s="135">
        <f>SUM(H189:H193)</f>
        <v>1600</v>
      </c>
      <c r="I188" s="135">
        <f>SUM(I189:I193)</f>
        <v>0</v>
      </c>
      <c r="J188" s="135">
        <f>SUM(J189:J193)</f>
        <v>0</v>
      </c>
      <c r="K188" s="135">
        <f>SUM(K189:K193)</f>
        <v>1600</v>
      </c>
      <c r="L188" s="141">
        <f>SUM(L189:L193)</f>
        <v>0</v>
      </c>
      <c r="M188" s="405" t="s">
        <v>103</v>
      </c>
      <c r="N188" s="8"/>
      <c r="O188" s="8"/>
    </row>
    <row r="189" spans="1:15" s="2" customFormat="1" ht="16.5" customHeight="1">
      <c r="A189" s="8"/>
      <c r="B189" s="8"/>
      <c r="C189" s="8"/>
      <c r="D189" s="303"/>
      <c r="E189" s="281"/>
      <c r="F189" s="28">
        <v>2026</v>
      </c>
      <c r="G189" s="247"/>
      <c r="H189" s="26">
        <v>350</v>
      </c>
      <c r="I189" s="26" t="s">
        <v>38</v>
      </c>
      <c r="J189" s="26">
        <v>0</v>
      </c>
      <c r="K189" s="26">
        <v>350</v>
      </c>
      <c r="L189" s="142" t="s">
        <v>38</v>
      </c>
      <c r="M189" s="406"/>
      <c r="N189" s="8"/>
      <c r="O189" s="8"/>
    </row>
    <row r="190" spans="1:15" s="2" customFormat="1" ht="15.75">
      <c r="A190" s="8"/>
      <c r="B190" s="8"/>
      <c r="C190" s="8"/>
      <c r="D190" s="303"/>
      <c r="E190" s="281"/>
      <c r="F190" s="28">
        <v>2027</v>
      </c>
      <c r="G190" s="247"/>
      <c r="H190" s="26">
        <v>350</v>
      </c>
      <c r="I190" s="26" t="s">
        <v>38</v>
      </c>
      <c r="J190" s="26">
        <v>0</v>
      </c>
      <c r="K190" s="26">
        <v>350</v>
      </c>
      <c r="L190" s="142" t="s">
        <v>38</v>
      </c>
      <c r="M190" s="406"/>
      <c r="N190" s="8"/>
      <c r="O190" s="8"/>
    </row>
    <row r="191" spans="1:15" s="2" customFormat="1" ht="15.75">
      <c r="A191" s="8"/>
      <c r="B191" s="8"/>
      <c r="C191" s="8"/>
      <c r="D191" s="303"/>
      <c r="E191" s="281"/>
      <c r="F191" s="28">
        <v>2028</v>
      </c>
      <c r="G191" s="247"/>
      <c r="H191" s="26">
        <v>350</v>
      </c>
      <c r="I191" s="26" t="s">
        <v>38</v>
      </c>
      <c r="J191" s="26">
        <v>0</v>
      </c>
      <c r="K191" s="26">
        <v>350</v>
      </c>
      <c r="L191" s="142" t="s">
        <v>38</v>
      </c>
      <c r="M191" s="406"/>
      <c r="N191" s="8"/>
      <c r="O191" s="8"/>
    </row>
    <row r="192" spans="1:15" s="2" customFormat="1" ht="26.25" customHeight="1">
      <c r="A192" s="8"/>
      <c r="B192" s="8"/>
      <c r="C192" s="8"/>
      <c r="D192" s="303"/>
      <c r="E192" s="281"/>
      <c r="F192" s="28">
        <v>2029</v>
      </c>
      <c r="G192" s="247"/>
      <c r="H192" s="26">
        <v>350</v>
      </c>
      <c r="I192" s="26" t="s">
        <v>38</v>
      </c>
      <c r="J192" s="26">
        <v>0</v>
      </c>
      <c r="K192" s="26">
        <v>350</v>
      </c>
      <c r="L192" s="142" t="s">
        <v>38</v>
      </c>
      <c r="M192" s="406"/>
      <c r="N192" s="8"/>
      <c r="O192" s="8"/>
    </row>
    <row r="193" spans="1:15" s="2" customFormat="1" ht="61.5" customHeight="1" thickBot="1">
      <c r="A193" s="8"/>
      <c r="B193" s="8"/>
      <c r="C193" s="8"/>
      <c r="D193" s="304"/>
      <c r="E193" s="282"/>
      <c r="F193" s="29">
        <v>2030</v>
      </c>
      <c r="G193" s="299"/>
      <c r="H193" s="30">
        <v>200</v>
      </c>
      <c r="I193" s="30" t="s">
        <v>38</v>
      </c>
      <c r="J193" s="30">
        <v>0</v>
      </c>
      <c r="K193" s="30">
        <v>200</v>
      </c>
      <c r="L193" s="143" t="s">
        <v>38</v>
      </c>
      <c r="M193" s="407"/>
      <c r="N193" s="8"/>
      <c r="O193" s="8"/>
    </row>
    <row r="194" spans="1:15" s="2" customFormat="1" ht="30" customHeight="1">
      <c r="A194" s="8"/>
      <c r="B194" s="8"/>
      <c r="C194" s="8"/>
      <c r="D194" s="305">
        <v>2</v>
      </c>
      <c r="E194" s="437" t="s">
        <v>104</v>
      </c>
      <c r="F194" s="59"/>
      <c r="G194" s="440" t="s">
        <v>105</v>
      </c>
      <c r="H194" s="41">
        <f>SUM(H195:H199)</f>
        <v>1900</v>
      </c>
      <c r="I194" s="41">
        <f>SUM(I195:I199)</f>
        <v>0</v>
      </c>
      <c r="J194" s="443" t="s">
        <v>40</v>
      </c>
      <c r="K194" s="41">
        <f>SUM(K195:K199)</f>
        <v>1900</v>
      </c>
      <c r="L194" s="144">
        <f>SUM(L195:L199)</f>
        <v>0</v>
      </c>
      <c r="M194" s="446" t="s">
        <v>103</v>
      </c>
      <c r="N194" s="8"/>
      <c r="O194" s="8"/>
    </row>
    <row r="195" spans="1:15" s="2" customFormat="1" ht="88.5" customHeight="1">
      <c r="A195" s="8"/>
      <c r="B195" s="8"/>
      <c r="C195" s="8"/>
      <c r="D195" s="303"/>
      <c r="E195" s="438"/>
      <c r="F195" s="28">
        <v>2026</v>
      </c>
      <c r="G195" s="441"/>
      <c r="H195" s="107">
        <v>300</v>
      </c>
      <c r="I195" s="107" t="s">
        <v>38</v>
      </c>
      <c r="J195" s="444"/>
      <c r="K195" s="107">
        <v>300</v>
      </c>
      <c r="L195" s="145">
        <v>0</v>
      </c>
      <c r="M195" s="447"/>
      <c r="N195" s="8"/>
      <c r="O195" s="8"/>
    </row>
    <row r="196" spans="1:15" s="2" customFormat="1" ht="32.25" customHeight="1">
      <c r="A196" s="8"/>
      <c r="B196" s="8"/>
      <c r="C196" s="8"/>
      <c r="D196" s="303"/>
      <c r="E196" s="438"/>
      <c r="F196" s="28">
        <v>2027</v>
      </c>
      <c r="G196" s="441"/>
      <c r="H196" s="107">
        <v>350</v>
      </c>
      <c r="I196" s="107" t="s">
        <v>38</v>
      </c>
      <c r="J196" s="444"/>
      <c r="K196" s="107">
        <v>350</v>
      </c>
      <c r="L196" s="145">
        <v>0</v>
      </c>
      <c r="M196" s="447"/>
      <c r="N196" s="8"/>
      <c r="O196" s="8"/>
    </row>
    <row r="197" spans="1:15" s="2" customFormat="1" ht="18.75" customHeight="1">
      <c r="A197" s="8"/>
      <c r="B197" s="8"/>
      <c r="C197" s="8"/>
      <c r="D197" s="303"/>
      <c r="E197" s="438"/>
      <c r="F197" s="28">
        <v>2028</v>
      </c>
      <c r="G197" s="441"/>
      <c r="H197" s="107">
        <v>400</v>
      </c>
      <c r="I197" s="107"/>
      <c r="J197" s="444"/>
      <c r="K197" s="107">
        <v>400</v>
      </c>
      <c r="L197" s="145">
        <v>0</v>
      </c>
      <c r="M197" s="447"/>
      <c r="N197" s="8"/>
      <c r="O197" s="8"/>
    </row>
    <row r="198" spans="1:15" s="2" customFormat="1" ht="15.75">
      <c r="A198" s="8"/>
      <c r="B198" s="8"/>
      <c r="C198" s="8"/>
      <c r="D198" s="303"/>
      <c r="E198" s="438"/>
      <c r="F198" s="28">
        <v>2029</v>
      </c>
      <c r="G198" s="441"/>
      <c r="H198" s="107">
        <v>400</v>
      </c>
      <c r="I198" s="107"/>
      <c r="J198" s="444"/>
      <c r="K198" s="107">
        <v>400</v>
      </c>
      <c r="L198" s="145">
        <v>0</v>
      </c>
      <c r="M198" s="447"/>
      <c r="N198" s="8"/>
      <c r="O198" s="8"/>
    </row>
    <row r="199" spans="1:15" s="2" customFormat="1" ht="15.75">
      <c r="A199" s="8"/>
      <c r="B199" s="8"/>
      <c r="C199" s="8"/>
      <c r="D199" s="303"/>
      <c r="E199" s="438"/>
      <c r="F199" s="28">
        <v>2030</v>
      </c>
      <c r="G199" s="441"/>
      <c r="H199" s="107">
        <v>450</v>
      </c>
      <c r="I199" s="107"/>
      <c r="J199" s="444"/>
      <c r="K199" s="107">
        <v>450</v>
      </c>
      <c r="L199" s="145">
        <v>0</v>
      </c>
      <c r="M199" s="447"/>
      <c r="N199" s="8"/>
      <c r="O199" s="8"/>
    </row>
    <row r="200" spans="1:15" s="2" customFormat="1" ht="9" customHeight="1" thickBot="1">
      <c r="A200" s="8"/>
      <c r="B200" s="8"/>
      <c r="C200" s="8"/>
      <c r="D200" s="304"/>
      <c r="E200" s="439"/>
      <c r="F200" s="29"/>
      <c r="G200" s="442"/>
      <c r="H200" s="108"/>
      <c r="I200" s="108"/>
      <c r="J200" s="445"/>
      <c r="K200" s="108"/>
      <c r="L200" s="108"/>
      <c r="M200" s="448"/>
      <c r="N200" s="8"/>
      <c r="O200" s="8"/>
    </row>
    <row r="201" spans="1:15" s="2" customFormat="1" ht="41.25" customHeight="1">
      <c r="A201" s="8"/>
      <c r="B201" s="8"/>
      <c r="C201" s="8"/>
      <c r="D201" s="303">
        <v>3</v>
      </c>
      <c r="E201" s="281" t="s">
        <v>106</v>
      </c>
      <c r="F201" s="28"/>
      <c r="G201" s="247" t="s">
        <v>107</v>
      </c>
      <c r="H201" s="25">
        <f>SUM(H202:H206)</f>
        <v>28480</v>
      </c>
      <c r="I201" s="25">
        <f>SUM(I202:I206)</f>
        <v>0</v>
      </c>
      <c r="J201" s="25">
        <f>SUM(J202:J206)</f>
        <v>27230</v>
      </c>
      <c r="K201" s="25">
        <f>SUM(K204:K206)</f>
        <v>1250</v>
      </c>
      <c r="L201" s="157">
        <f>SUM(L202:L206)</f>
        <v>0</v>
      </c>
      <c r="M201" s="406" t="s">
        <v>103</v>
      </c>
      <c r="N201" s="8"/>
      <c r="O201" s="8"/>
    </row>
    <row r="202" spans="1:15" s="2" customFormat="1" ht="21" customHeight="1">
      <c r="A202" s="8"/>
      <c r="B202" s="8"/>
      <c r="C202" s="8"/>
      <c r="D202" s="303"/>
      <c r="E202" s="281"/>
      <c r="F202" s="28">
        <v>2026</v>
      </c>
      <c r="G202" s="247"/>
      <c r="H202" s="26">
        <v>4980</v>
      </c>
      <c r="I202" s="26" t="s">
        <v>38</v>
      </c>
      <c r="J202" s="26">
        <v>4980</v>
      </c>
      <c r="K202" s="369" t="s">
        <v>40</v>
      </c>
      <c r="L202" s="142" t="s">
        <v>38</v>
      </c>
      <c r="M202" s="406"/>
      <c r="N202" s="8"/>
      <c r="O202" s="8"/>
    </row>
    <row r="203" spans="1:15" s="2" customFormat="1" ht="33.75" customHeight="1">
      <c r="A203" s="8"/>
      <c r="B203" s="8"/>
      <c r="C203" s="8"/>
      <c r="D203" s="303"/>
      <c r="E203" s="281"/>
      <c r="F203" s="28">
        <v>2027</v>
      </c>
      <c r="G203" s="247"/>
      <c r="H203" s="26">
        <v>5010</v>
      </c>
      <c r="I203" s="26" t="s">
        <v>38</v>
      </c>
      <c r="J203" s="26">
        <v>5010</v>
      </c>
      <c r="K203" s="369"/>
      <c r="L203" s="142" t="s">
        <v>38</v>
      </c>
      <c r="M203" s="406"/>
      <c r="N203" s="8"/>
      <c r="O203" s="8"/>
    </row>
    <row r="204" spans="1:15" s="2" customFormat="1" ht="30.75" customHeight="1">
      <c r="A204" s="8"/>
      <c r="B204" s="8"/>
      <c r="C204" s="8"/>
      <c r="D204" s="303"/>
      <c r="E204" s="281"/>
      <c r="F204" s="28">
        <v>2028</v>
      </c>
      <c r="G204" s="247"/>
      <c r="H204" s="26">
        <v>5700</v>
      </c>
      <c r="I204" s="26" t="s">
        <v>38</v>
      </c>
      <c r="J204" s="26">
        <v>5350</v>
      </c>
      <c r="K204" s="26">
        <v>350</v>
      </c>
      <c r="L204" s="142" t="s">
        <v>38</v>
      </c>
      <c r="M204" s="406"/>
      <c r="N204" s="8"/>
      <c r="O204" s="8"/>
    </row>
    <row r="205" spans="1:15" s="2" customFormat="1" ht="15.75">
      <c r="A205" s="8"/>
      <c r="B205" s="8"/>
      <c r="C205" s="8"/>
      <c r="D205" s="303"/>
      <c r="E205" s="281"/>
      <c r="F205" s="28">
        <v>2029</v>
      </c>
      <c r="G205" s="247"/>
      <c r="H205" s="26">
        <v>6290</v>
      </c>
      <c r="I205" s="26" t="s">
        <v>38</v>
      </c>
      <c r="J205" s="26">
        <v>5890</v>
      </c>
      <c r="K205" s="26">
        <v>400</v>
      </c>
      <c r="L205" s="142" t="s">
        <v>38</v>
      </c>
      <c r="M205" s="406"/>
      <c r="N205" s="8"/>
      <c r="O205" s="8"/>
    </row>
    <row r="206" spans="1:15" s="2" customFormat="1" ht="25.5" customHeight="1" thickBot="1">
      <c r="A206" s="8"/>
      <c r="B206" s="8"/>
      <c r="C206" s="8"/>
      <c r="D206" s="304"/>
      <c r="E206" s="282"/>
      <c r="F206" s="29">
        <v>2030</v>
      </c>
      <c r="G206" s="299"/>
      <c r="H206" s="30">
        <v>6500</v>
      </c>
      <c r="I206" s="30" t="s">
        <v>38</v>
      </c>
      <c r="J206" s="30">
        <v>6000</v>
      </c>
      <c r="K206" s="30">
        <v>500</v>
      </c>
      <c r="L206" s="143" t="s">
        <v>38</v>
      </c>
      <c r="M206" s="407"/>
      <c r="N206" s="8"/>
      <c r="O206" s="8"/>
    </row>
    <row r="207" spans="1:15" s="2" customFormat="1" ht="24.75" customHeight="1">
      <c r="A207" s="8"/>
      <c r="B207" s="8"/>
      <c r="C207" s="8"/>
      <c r="D207" s="286">
        <v>4</v>
      </c>
      <c r="E207" s="283" t="s">
        <v>108</v>
      </c>
      <c r="F207" s="146"/>
      <c r="G207" s="306" t="s">
        <v>109</v>
      </c>
      <c r="H207" s="147">
        <f>SUM(H208:H212)</f>
        <v>800</v>
      </c>
      <c r="I207" s="147">
        <f>SUM(I208:I212)</f>
        <v>0</v>
      </c>
      <c r="J207" s="147">
        <f>SUM(J208:J212)</f>
        <v>0</v>
      </c>
      <c r="K207" s="147">
        <f>SUM(K208:K212)</f>
        <v>800</v>
      </c>
      <c r="L207" s="158">
        <f>SUM(L208:L212)</f>
        <v>0</v>
      </c>
      <c r="M207" s="283" t="s">
        <v>110</v>
      </c>
      <c r="N207" s="8"/>
      <c r="O207" s="8"/>
    </row>
    <row r="208" spans="1:15" s="2" customFormat="1" ht="15.75">
      <c r="A208" s="8"/>
      <c r="B208" s="8"/>
      <c r="C208" s="8"/>
      <c r="D208" s="287"/>
      <c r="E208" s="284"/>
      <c r="F208" s="148">
        <v>2026</v>
      </c>
      <c r="G208" s="349"/>
      <c r="H208" s="150">
        <v>150</v>
      </c>
      <c r="I208" s="150"/>
      <c r="J208" s="150"/>
      <c r="K208" s="150">
        <v>150</v>
      </c>
      <c r="L208" s="150"/>
      <c r="M208" s="284"/>
      <c r="N208" s="8"/>
      <c r="O208" s="8"/>
    </row>
    <row r="209" spans="1:15" s="2" customFormat="1" ht="23.25" customHeight="1">
      <c r="A209" s="8"/>
      <c r="B209" s="8"/>
      <c r="C209" s="8"/>
      <c r="D209" s="287"/>
      <c r="E209" s="284"/>
      <c r="F209" s="31">
        <v>2027</v>
      </c>
      <c r="G209" s="349"/>
      <c r="H209" s="150">
        <v>150</v>
      </c>
      <c r="I209" s="150"/>
      <c r="J209" s="150"/>
      <c r="K209" s="150">
        <v>150</v>
      </c>
      <c r="L209" s="150"/>
      <c r="M209" s="284"/>
      <c r="N209" s="8"/>
      <c r="O209" s="8"/>
    </row>
    <row r="210" spans="1:15" s="2" customFormat="1" ht="15.75">
      <c r="A210" s="8"/>
      <c r="B210" s="8"/>
      <c r="C210" s="8"/>
      <c r="D210" s="287"/>
      <c r="E210" s="284"/>
      <c r="F210" s="31">
        <v>2028</v>
      </c>
      <c r="G210" s="349"/>
      <c r="H210" s="150">
        <v>150</v>
      </c>
      <c r="I210" s="150"/>
      <c r="J210" s="150"/>
      <c r="K210" s="150">
        <v>150</v>
      </c>
      <c r="L210" s="150"/>
      <c r="M210" s="284"/>
      <c r="N210" s="8"/>
      <c r="O210" s="8"/>
    </row>
    <row r="211" spans="1:15" s="2" customFormat="1" ht="39.75" customHeight="1">
      <c r="A211" s="8"/>
      <c r="B211" s="8"/>
      <c r="C211" s="8"/>
      <c r="D211" s="287"/>
      <c r="E211" s="284"/>
      <c r="F211" s="31">
        <v>2029</v>
      </c>
      <c r="G211" s="349"/>
      <c r="H211" s="150">
        <v>150</v>
      </c>
      <c r="I211" s="150"/>
      <c r="J211" s="150"/>
      <c r="K211" s="150">
        <v>150</v>
      </c>
      <c r="L211" s="150"/>
      <c r="M211" s="284"/>
      <c r="N211" s="8"/>
      <c r="O211" s="8"/>
    </row>
    <row r="212" spans="1:15" s="2" customFormat="1" ht="32.25" customHeight="1" thickBot="1">
      <c r="A212" s="8"/>
      <c r="B212" s="8"/>
      <c r="C212" s="8"/>
      <c r="D212" s="288"/>
      <c r="E212" s="285"/>
      <c r="F212" s="55">
        <v>2030</v>
      </c>
      <c r="G212" s="350"/>
      <c r="H212" s="152">
        <v>200</v>
      </c>
      <c r="I212" s="152"/>
      <c r="J212" s="152"/>
      <c r="K212" s="152">
        <v>200</v>
      </c>
      <c r="L212" s="152"/>
      <c r="M212" s="285"/>
      <c r="N212" s="8"/>
      <c r="O212" s="8"/>
    </row>
    <row r="213" spans="1:15" s="2" customFormat="1" ht="15" customHeight="1">
      <c r="A213" s="8"/>
      <c r="B213" s="8"/>
      <c r="C213" s="8"/>
      <c r="D213" s="286">
        <v>5</v>
      </c>
      <c r="E213" s="283" t="s">
        <v>111</v>
      </c>
      <c r="F213" s="146"/>
      <c r="G213" s="286" t="s">
        <v>18</v>
      </c>
      <c r="H213" s="147">
        <f>SUM(H214:H218)</f>
        <v>11500</v>
      </c>
      <c r="I213" s="147">
        <f>SUM(I214:I218)</f>
        <v>0</v>
      </c>
      <c r="J213" s="147">
        <f>SUM(J214:J218)</f>
        <v>11000</v>
      </c>
      <c r="K213" s="147">
        <f>SUM(K214:K218)</f>
        <v>500</v>
      </c>
      <c r="L213" s="158">
        <f>SUM(L214:L218)</f>
        <v>0</v>
      </c>
      <c r="M213" s="283" t="s">
        <v>112</v>
      </c>
      <c r="N213" s="8"/>
      <c r="O213" s="8"/>
    </row>
    <row r="214" spans="1:15" s="2" customFormat="1" ht="15" customHeight="1">
      <c r="A214" s="8"/>
      <c r="B214" s="8"/>
      <c r="C214" s="8"/>
      <c r="D214" s="287"/>
      <c r="E214" s="284"/>
      <c r="F214" s="148">
        <v>2026</v>
      </c>
      <c r="G214" s="351"/>
      <c r="H214" s="150">
        <v>1100</v>
      </c>
      <c r="I214" s="150"/>
      <c r="J214" s="150">
        <v>1000</v>
      </c>
      <c r="K214" s="150">
        <v>100</v>
      </c>
      <c r="L214" s="150"/>
      <c r="M214" s="284"/>
      <c r="N214" s="8"/>
      <c r="O214" s="8"/>
    </row>
    <row r="215" spans="1:15" s="2" customFormat="1" ht="15.75">
      <c r="A215" s="8"/>
      <c r="B215" s="8"/>
      <c r="C215" s="8"/>
      <c r="D215" s="287"/>
      <c r="E215" s="284"/>
      <c r="F215" s="31">
        <v>2027</v>
      </c>
      <c r="G215" s="351"/>
      <c r="H215" s="150">
        <v>5100</v>
      </c>
      <c r="I215" s="150"/>
      <c r="J215" s="150">
        <v>5000</v>
      </c>
      <c r="K215" s="150">
        <v>100</v>
      </c>
      <c r="L215" s="150"/>
      <c r="M215" s="284"/>
      <c r="N215" s="8"/>
      <c r="O215" s="8"/>
    </row>
    <row r="216" spans="1:15" s="2" customFormat="1" ht="15.75">
      <c r="A216" s="8"/>
      <c r="B216" s="8"/>
      <c r="C216" s="8"/>
      <c r="D216" s="287"/>
      <c r="E216" s="284"/>
      <c r="F216" s="31">
        <v>2028</v>
      </c>
      <c r="G216" s="351"/>
      <c r="H216" s="150">
        <v>5100</v>
      </c>
      <c r="I216" s="150"/>
      <c r="J216" s="150">
        <v>5000</v>
      </c>
      <c r="K216" s="150">
        <v>100</v>
      </c>
      <c r="L216" s="150"/>
      <c r="M216" s="284"/>
      <c r="N216" s="8"/>
      <c r="O216" s="8"/>
    </row>
    <row r="217" spans="1:15" s="2" customFormat="1" ht="15.75" customHeight="1">
      <c r="A217" s="8"/>
      <c r="B217" s="8"/>
      <c r="C217" s="8"/>
      <c r="D217" s="287"/>
      <c r="E217" s="284"/>
      <c r="F217" s="31">
        <v>2029</v>
      </c>
      <c r="G217" s="351"/>
      <c r="H217" s="150">
        <v>100</v>
      </c>
      <c r="I217" s="150"/>
      <c r="J217" s="150"/>
      <c r="K217" s="150">
        <v>100</v>
      </c>
      <c r="L217" s="150"/>
      <c r="M217" s="284"/>
      <c r="N217" s="8"/>
      <c r="O217" s="8"/>
    </row>
    <row r="218" spans="1:15" s="2" customFormat="1" ht="15.75" customHeight="1" thickBot="1">
      <c r="A218" s="8"/>
      <c r="B218" s="8"/>
      <c r="C218" s="8"/>
      <c r="D218" s="288"/>
      <c r="E218" s="285"/>
      <c r="F218" s="55">
        <v>2030</v>
      </c>
      <c r="G218" s="352"/>
      <c r="H218" s="152">
        <v>100</v>
      </c>
      <c r="I218" s="159"/>
      <c r="J218" s="159"/>
      <c r="K218" s="152">
        <v>100</v>
      </c>
      <c r="L218" s="159"/>
      <c r="M218" s="285"/>
      <c r="N218" s="8"/>
      <c r="O218" s="8"/>
    </row>
    <row r="219" spans="1:15" s="2" customFormat="1" ht="15" customHeight="1">
      <c r="A219" s="8"/>
      <c r="B219" s="8"/>
      <c r="C219" s="8"/>
      <c r="D219" s="305">
        <v>6</v>
      </c>
      <c r="E219" s="242" t="s">
        <v>113</v>
      </c>
      <c r="F219" s="59"/>
      <c r="G219" s="342" t="s">
        <v>114</v>
      </c>
      <c r="H219" s="61">
        <f>SUM(H220:H224)</f>
        <v>800</v>
      </c>
      <c r="I219" s="61">
        <f>SUM(I220:I224)</f>
        <v>0</v>
      </c>
      <c r="J219" s="61">
        <f>SUM(J220:J224)</f>
        <v>0</v>
      </c>
      <c r="K219" s="61">
        <f>SUM(K220:K224)</f>
        <v>800</v>
      </c>
      <c r="L219" s="160">
        <f>SUM(L220:L224)</f>
        <v>0</v>
      </c>
      <c r="M219" s="410" t="s">
        <v>115</v>
      </c>
      <c r="N219" s="8"/>
      <c r="O219" s="8"/>
    </row>
    <row r="220" spans="1:15" s="2" customFormat="1" ht="21" customHeight="1">
      <c r="A220" s="8"/>
      <c r="B220" s="8"/>
      <c r="C220" s="8"/>
      <c r="D220" s="303"/>
      <c r="E220" s="243"/>
      <c r="F220" s="28">
        <v>2026</v>
      </c>
      <c r="G220" s="247"/>
      <c r="H220" s="153">
        <v>250</v>
      </c>
      <c r="I220" s="153" t="s">
        <v>38</v>
      </c>
      <c r="J220" s="26"/>
      <c r="K220" s="26">
        <v>250</v>
      </c>
      <c r="L220" s="142" t="s">
        <v>38</v>
      </c>
      <c r="M220" s="406"/>
      <c r="N220" s="8"/>
      <c r="O220" s="8"/>
    </row>
    <row r="221" spans="1:15" s="2" customFormat="1" ht="20.25" customHeight="1">
      <c r="A221" s="8"/>
      <c r="B221" s="8"/>
      <c r="C221" s="8"/>
      <c r="D221" s="303"/>
      <c r="E221" s="243"/>
      <c r="F221" s="28">
        <v>2027</v>
      </c>
      <c r="G221" s="247"/>
      <c r="H221" s="153">
        <v>150</v>
      </c>
      <c r="I221" s="153" t="s">
        <v>38</v>
      </c>
      <c r="J221" s="26"/>
      <c r="K221" s="26">
        <v>150</v>
      </c>
      <c r="L221" s="142" t="s">
        <v>38</v>
      </c>
      <c r="M221" s="406"/>
      <c r="N221" s="8"/>
      <c r="O221" s="8"/>
    </row>
    <row r="222" spans="1:15" s="2" customFormat="1" ht="18" customHeight="1">
      <c r="A222" s="8"/>
      <c r="B222" s="8"/>
      <c r="C222" s="8"/>
      <c r="D222" s="303"/>
      <c r="E222" s="243"/>
      <c r="F222" s="28">
        <v>2028</v>
      </c>
      <c r="G222" s="247"/>
      <c r="H222" s="153">
        <v>100</v>
      </c>
      <c r="I222" s="153" t="s">
        <v>38</v>
      </c>
      <c r="J222" s="26"/>
      <c r="K222" s="26">
        <v>100</v>
      </c>
      <c r="L222" s="142" t="s">
        <v>38</v>
      </c>
      <c r="M222" s="406"/>
      <c r="N222" s="8"/>
      <c r="O222" s="8"/>
    </row>
    <row r="223" spans="1:15" s="2" customFormat="1" ht="15.75">
      <c r="A223" s="8"/>
      <c r="B223" s="8"/>
      <c r="C223" s="8"/>
      <c r="D223" s="303"/>
      <c r="E223" s="243"/>
      <c r="F223" s="28">
        <v>2029</v>
      </c>
      <c r="G223" s="247"/>
      <c r="H223" s="153">
        <v>150</v>
      </c>
      <c r="I223" s="153" t="s">
        <v>38</v>
      </c>
      <c r="J223" s="26"/>
      <c r="K223" s="26">
        <v>150</v>
      </c>
      <c r="L223" s="142" t="s">
        <v>38</v>
      </c>
      <c r="M223" s="406"/>
      <c r="N223" s="8"/>
      <c r="O223" s="8"/>
    </row>
    <row r="224" spans="1:15" s="2" customFormat="1" ht="16.5" thickBot="1">
      <c r="A224" s="8"/>
      <c r="B224" s="8"/>
      <c r="C224" s="8"/>
      <c r="D224" s="304"/>
      <c r="E224" s="244"/>
      <c r="F224" s="29">
        <v>2030</v>
      </c>
      <c r="G224" s="299"/>
      <c r="H224" s="154">
        <v>150</v>
      </c>
      <c r="I224" s="154" t="s">
        <v>38</v>
      </c>
      <c r="J224" s="30"/>
      <c r="K224" s="30">
        <v>150</v>
      </c>
      <c r="L224" s="143" t="s">
        <v>38</v>
      </c>
      <c r="M224" s="407"/>
      <c r="N224" s="8"/>
      <c r="O224" s="8"/>
    </row>
    <row r="225" spans="1:15" s="2" customFormat="1" ht="27" customHeight="1">
      <c r="A225" s="8"/>
      <c r="B225" s="8"/>
      <c r="C225" s="8"/>
      <c r="D225" s="303">
        <v>7</v>
      </c>
      <c r="E225" s="243" t="s">
        <v>116</v>
      </c>
      <c r="F225" s="28"/>
      <c r="G225" s="247" t="s">
        <v>117</v>
      </c>
      <c r="H225" s="25">
        <f>SUM(H226:H230)</f>
        <v>1100</v>
      </c>
      <c r="I225" s="25">
        <f>SUM(I226:I230)</f>
        <v>0</v>
      </c>
      <c r="J225" s="25">
        <f>SUM(J226:J230)</f>
        <v>1100</v>
      </c>
      <c r="K225" s="25">
        <f t="shared" ref="K225:L225" si="8">SUM(K226:K230)</f>
        <v>0</v>
      </c>
      <c r="L225" s="25">
        <f t="shared" si="8"/>
        <v>0</v>
      </c>
      <c r="M225" s="250" t="s">
        <v>118</v>
      </c>
      <c r="N225" s="8"/>
      <c r="O225" s="8"/>
    </row>
    <row r="226" spans="1:15" s="2" customFormat="1" ht="15.75">
      <c r="A226" s="8"/>
      <c r="B226" s="8"/>
      <c r="C226" s="8"/>
      <c r="D226" s="303"/>
      <c r="E226" s="243"/>
      <c r="F226" s="28">
        <v>2026</v>
      </c>
      <c r="G226" s="247"/>
      <c r="H226" s="26">
        <v>220</v>
      </c>
      <c r="I226" s="26" t="s">
        <v>38</v>
      </c>
      <c r="J226" s="26">
        <v>220</v>
      </c>
      <c r="K226" s="26"/>
      <c r="L226" s="26" t="s">
        <v>38</v>
      </c>
      <c r="M226" s="250"/>
      <c r="N226" s="8"/>
      <c r="O226" s="8"/>
    </row>
    <row r="227" spans="1:15" s="2" customFormat="1" ht="23.25" customHeight="1">
      <c r="A227" s="8"/>
      <c r="B227" s="8"/>
      <c r="C227" s="8"/>
      <c r="D227" s="303"/>
      <c r="E227" s="243"/>
      <c r="F227" s="28">
        <v>2027</v>
      </c>
      <c r="G227" s="247"/>
      <c r="H227" s="26">
        <v>220</v>
      </c>
      <c r="I227" s="26" t="s">
        <v>38</v>
      </c>
      <c r="J227" s="26">
        <v>220</v>
      </c>
      <c r="K227" s="26"/>
      <c r="L227" s="26" t="s">
        <v>38</v>
      </c>
      <c r="M227" s="250"/>
      <c r="N227" s="8"/>
      <c r="O227" s="8"/>
    </row>
    <row r="228" spans="1:15" s="2" customFormat="1" ht="14.25" customHeight="1">
      <c r="A228" s="8"/>
      <c r="B228" s="8"/>
      <c r="C228" s="8"/>
      <c r="D228" s="303"/>
      <c r="E228" s="243"/>
      <c r="F228" s="28">
        <v>2028</v>
      </c>
      <c r="G228" s="247"/>
      <c r="H228" s="26">
        <v>220</v>
      </c>
      <c r="I228" s="26" t="s">
        <v>38</v>
      </c>
      <c r="J228" s="26">
        <v>220</v>
      </c>
      <c r="K228" s="26" t="s">
        <v>38</v>
      </c>
      <c r="L228" s="26" t="s">
        <v>38</v>
      </c>
      <c r="M228" s="250"/>
      <c r="N228" s="8"/>
      <c r="O228" s="8"/>
    </row>
    <row r="229" spans="1:15" s="2" customFormat="1" ht="20.25" customHeight="1">
      <c r="A229" s="8"/>
      <c r="B229" s="8"/>
      <c r="C229" s="8"/>
      <c r="D229" s="303"/>
      <c r="E229" s="243"/>
      <c r="F229" s="28">
        <v>2029</v>
      </c>
      <c r="G229" s="247"/>
      <c r="H229" s="26">
        <v>220</v>
      </c>
      <c r="I229" s="26" t="s">
        <v>38</v>
      </c>
      <c r="J229" s="26">
        <v>220</v>
      </c>
      <c r="K229" s="26" t="s">
        <v>38</v>
      </c>
      <c r="L229" s="26" t="s">
        <v>38</v>
      </c>
      <c r="M229" s="250"/>
      <c r="N229" s="8"/>
      <c r="O229" s="8"/>
    </row>
    <row r="230" spans="1:15" s="3" customFormat="1" ht="25.5" customHeight="1" thickBot="1">
      <c r="A230" s="8"/>
      <c r="B230" s="8"/>
      <c r="C230" s="8"/>
      <c r="D230" s="303"/>
      <c r="E230" s="243"/>
      <c r="F230" s="28">
        <v>2030</v>
      </c>
      <c r="G230" s="247"/>
      <c r="H230" s="26">
        <v>220</v>
      </c>
      <c r="I230" s="26" t="s">
        <v>46</v>
      </c>
      <c r="J230" s="26">
        <v>220</v>
      </c>
      <c r="K230" s="26" t="s">
        <v>38</v>
      </c>
      <c r="L230" s="26" t="s">
        <v>38</v>
      </c>
      <c r="M230" s="250"/>
      <c r="N230" s="8"/>
      <c r="O230" s="8"/>
    </row>
    <row r="231" spans="1:15" s="2" customFormat="1" ht="15.75" customHeight="1">
      <c r="A231" s="8"/>
      <c r="B231" s="8"/>
      <c r="C231" s="8"/>
      <c r="D231" s="306">
        <v>8</v>
      </c>
      <c r="E231" s="286" t="s">
        <v>119</v>
      </c>
      <c r="F231" s="155"/>
      <c r="G231" s="306" t="s">
        <v>120</v>
      </c>
      <c r="H231" s="147">
        <f>SUM(H232:H236)</f>
        <v>9400</v>
      </c>
      <c r="I231" s="147">
        <f>SUM(I232:I236)</f>
        <v>0</v>
      </c>
      <c r="J231" s="147">
        <f>SUM(I232:J236)</f>
        <v>7000</v>
      </c>
      <c r="K231" s="147">
        <f>SUM(K232:K236)</f>
        <v>2400</v>
      </c>
      <c r="L231" s="158">
        <f>SUM(M232:M236)</f>
        <v>0</v>
      </c>
      <c r="M231" s="283" t="s">
        <v>121</v>
      </c>
      <c r="N231" s="8"/>
      <c r="O231" s="8"/>
    </row>
    <row r="232" spans="1:15" s="2" customFormat="1" ht="15.75">
      <c r="A232" s="8"/>
      <c r="B232" s="8"/>
      <c r="C232" s="8"/>
      <c r="D232" s="307"/>
      <c r="E232" s="287"/>
      <c r="F232" s="149">
        <v>2026</v>
      </c>
      <c r="G232" s="349"/>
      <c r="H232" s="150">
        <v>2000</v>
      </c>
      <c r="I232" s="150"/>
      <c r="J232" s="150">
        <v>2000</v>
      </c>
      <c r="K232" s="150"/>
      <c r="L232" s="149"/>
      <c r="M232" s="284"/>
      <c r="N232" s="8"/>
      <c r="O232" s="8"/>
    </row>
    <row r="233" spans="1:15" s="2" customFormat="1" ht="40.5" customHeight="1">
      <c r="A233" s="8"/>
      <c r="B233" s="8"/>
      <c r="C233" s="8"/>
      <c r="D233" s="307"/>
      <c r="E233" s="287"/>
      <c r="F233" s="149">
        <v>2027</v>
      </c>
      <c r="G233" s="349"/>
      <c r="H233" s="150">
        <v>3200</v>
      </c>
      <c r="I233" s="150"/>
      <c r="J233" s="150">
        <v>2000</v>
      </c>
      <c r="K233" s="150">
        <v>1200</v>
      </c>
      <c r="L233" s="149"/>
      <c r="M233" s="284"/>
      <c r="N233" s="8"/>
      <c r="O233" s="8"/>
    </row>
    <row r="234" spans="1:15" s="2" customFormat="1" ht="15.75">
      <c r="A234" s="8"/>
      <c r="B234" s="8"/>
      <c r="C234" s="8"/>
      <c r="D234" s="307"/>
      <c r="E234" s="287"/>
      <c r="F234" s="149">
        <v>2028</v>
      </c>
      <c r="G234" s="349"/>
      <c r="H234" s="150">
        <v>2600</v>
      </c>
      <c r="I234" s="150"/>
      <c r="J234" s="150">
        <v>2000</v>
      </c>
      <c r="K234" s="150">
        <v>600</v>
      </c>
      <c r="L234" s="149"/>
      <c r="M234" s="284"/>
      <c r="N234" s="8"/>
      <c r="O234" s="8"/>
    </row>
    <row r="235" spans="1:15" s="2" customFormat="1" ht="15.75">
      <c r="A235" s="8"/>
      <c r="B235" s="8"/>
      <c r="C235" s="8"/>
      <c r="D235" s="307"/>
      <c r="E235" s="287"/>
      <c r="F235" s="149">
        <v>2029</v>
      </c>
      <c r="G235" s="349"/>
      <c r="H235" s="150">
        <v>1600</v>
      </c>
      <c r="I235" s="150"/>
      <c r="J235" s="150">
        <v>1000</v>
      </c>
      <c r="K235" s="150">
        <v>600</v>
      </c>
      <c r="L235" s="149"/>
      <c r="M235" s="284"/>
      <c r="N235" s="8"/>
      <c r="O235" s="8"/>
    </row>
    <row r="236" spans="1:15" s="2" customFormat="1" ht="28.5" customHeight="1" thickBot="1">
      <c r="A236" s="8"/>
      <c r="B236" s="8"/>
      <c r="C236" s="8"/>
      <c r="D236" s="308"/>
      <c r="E236" s="288"/>
      <c r="F236" s="151">
        <v>2030</v>
      </c>
      <c r="G236" s="350"/>
      <c r="H236" s="152">
        <v>0</v>
      </c>
      <c r="I236" s="152"/>
      <c r="J236" s="152">
        <v>0</v>
      </c>
      <c r="K236" s="152">
        <v>0</v>
      </c>
      <c r="L236" s="151"/>
      <c r="M236" s="285"/>
      <c r="N236" s="8"/>
      <c r="O236" s="8"/>
    </row>
    <row r="237" spans="1:15" s="2" customFormat="1" ht="31.5" customHeight="1">
      <c r="A237" s="8"/>
      <c r="B237" s="8"/>
      <c r="C237" s="8"/>
      <c r="D237" s="305">
        <v>9</v>
      </c>
      <c r="E237" s="242" t="s">
        <v>122</v>
      </c>
      <c r="F237" s="59"/>
      <c r="G237" s="342" t="s">
        <v>123</v>
      </c>
      <c r="H237" s="156">
        <f>SUM(H238:H242)</f>
        <v>28000</v>
      </c>
      <c r="I237" s="25">
        <f t="shared" ref="I237:L237" si="9">SUM(I238:I242)</f>
        <v>0</v>
      </c>
      <c r="J237" s="156">
        <f t="shared" si="9"/>
        <v>0</v>
      </c>
      <c r="K237" s="156">
        <f t="shared" si="9"/>
        <v>0</v>
      </c>
      <c r="L237" s="161">
        <f t="shared" si="9"/>
        <v>28000</v>
      </c>
      <c r="M237" s="337" t="s">
        <v>124</v>
      </c>
      <c r="N237" s="8"/>
      <c r="O237" s="8"/>
    </row>
    <row r="238" spans="1:15" s="2" customFormat="1" ht="15.75">
      <c r="A238" s="8"/>
      <c r="B238" s="8"/>
      <c r="C238" s="8"/>
      <c r="D238" s="303"/>
      <c r="E238" s="243"/>
      <c r="F238" s="28">
        <v>2026</v>
      </c>
      <c r="G238" s="247"/>
      <c r="H238" s="26">
        <v>8000</v>
      </c>
      <c r="I238" s="26" t="s">
        <v>38</v>
      </c>
      <c r="J238" s="26"/>
      <c r="K238" s="26" t="s">
        <v>38</v>
      </c>
      <c r="L238" s="142">
        <v>8000</v>
      </c>
      <c r="M238" s="250"/>
      <c r="N238" s="8"/>
      <c r="O238" s="8"/>
    </row>
    <row r="239" spans="1:15" ht="15.75">
      <c r="D239" s="303"/>
      <c r="E239" s="243"/>
      <c r="F239" s="28">
        <v>2027</v>
      </c>
      <c r="G239" s="247"/>
      <c r="H239" s="26">
        <v>5000</v>
      </c>
      <c r="I239" s="26" t="s">
        <v>38</v>
      </c>
      <c r="J239" s="26"/>
      <c r="K239" s="26" t="s">
        <v>38</v>
      </c>
      <c r="L239" s="142">
        <v>5000</v>
      </c>
      <c r="M239" s="250"/>
    </row>
    <row r="240" spans="1:15" ht="20.25" customHeight="1">
      <c r="D240" s="303"/>
      <c r="E240" s="243"/>
      <c r="F240" s="28">
        <v>2028</v>
      </c>
      <c r="G240" s="247"/>
      <c r="H240" s="26">
        <v>5000</v>
      </c>
      <c r="I240" s="26" t="s">
        <v>38</v>
      </c>
      <c r="J240" s="26"/>
      <c r="K240" s="26" t="s">
        <v>38</v>
      </c>
      <c r="L240" s="142">
        <v>5000</v>
      </c>
      <c r="M240" s="250"/>
    </row>
    <row r="241" spans="4:13" ht="27" customHeight="1">
      <c r="D241" s="303"/>
      <c r="E241" s="243"/>
      <c r="F241" s="28">
        <v>2029</v>
      </c>
      <c r="G241" s="247"/>
      <c r="H241" s="26">
        <v>5000</v>
      </c>
      <c r="I241" s="26" t="s">
        <v>38</v>
      </c>
      <c r="J241" s="26"/>
      <c r="K241" s="26" t="s">
        <v>38</v>
      </c>
      <c r="L241" s="142">
        <v>5000</v>
      </c>
      <c r="M241" s="250"/>
    </row>
    <row r="242" spans="4:13" ht="21" customHeight="1" thickBot="1">
      <c r="D242" s="304"/>
      <c r="E242" s="244"/>
      <c r="F242" s="29">
        <v>2030</v>
      </c>
      <c r="G242" s="299"/>
      <c r="H242" s="30">
        <v>5000</v>
      </c>
      <c r="I242" s="30" t="s">
        <v>46</v>
      </c>
      <c r="J242" s="30"/>
      <c r="K242" s="30" t="s">
        <v>38</v>
      </c>
      <c r="L242" s="143">
        <v>5000</v>
      </c>
      <c r="M242" s="338"/>
    </row>
    <row r="243" spans="4:13" ht="30.75" customHeight="1">
      <c r="D243" s="303">
        <v>10</v>
      </c>
      <c r="E243" s="243" t="s">
        <v>125</v>
      </c>
      <c r="F243" s="28"/>
      <c r="G243" s="247" t="s">
        <v>126</v>
      </c>
      <c r="H243" s="25">
        <f>SUM(H244:H248)</f>
        <v>100000</v>
      </c>
      <c r="I243" s="25">
        <f>SUM(I244:I248)</f>
        <v>0</v>
      </c>
      <c r="J243" s="25">
        <f>SUM(J244:J248)</f>
        <v>50000</v>
      </c>
      <c r="K243" s="25">
        <f t="shared" ref="K243:L243" si="10">SUM(K244:K248)</f>
        <v>0</v>
      </c>
      <c r="L243" s="157">
        <f t="shared" si="10"/>
        <v>50000</v>
      </c>
      <c r="M243" s="250" t="s">
        <v>127</v>
      </c>
    </row>
    <row r="244" spans="4:13" ht="15.75">
      <c r="D244" s="303"/>
      <c r="E244" s="243"/>
      <c r="F244" s="28">
        <v>2026</v>
      </c>
      <c r="G244" s="247"/>
      <c r="H244" s="26">
        <v>20000</v>
      </c>
      <c r="I244" s="26"/>
      <c r="J244" s="26">
        <v>10000</v>
      </c>
      <c r="K244" s="26"/>
      <c r="L244" s="142">
        <v>10000</v>
      </c>
      <c r="M244" s="250"/>
    </row>
    <row r="245" spans="4:13" ht="15.75">
      <c r="D245" s="303"/>
      <c r="E245" s="243"/>
      <c r="F245" s="28">
        <v>2027</v>
      </c>
      <c r="G245" s="247"/>
      <c r="H245" s="26">
        <v>20000</v>
      </c>
      <c r="I245" s="26"/>
      <c r="J245" s="26">
        <v>10000</v>
      </c>
      <c r="K245" s="26"/>
      <c r="L245" s="142">
        <v>10000</v>
      </c>
      <c r="M245" s="250"/>
    </row>
    <row r="246" spans="4:13" ht="32.25" customHeight="1">
      <c r="D246" s="303"/>
      <c r="E246" s="243"/>
      <c r="F246" s="28">
        <v>2028</v>
      </c>
      <c r="G246" s="247"/>
      <c r="H246" s="26">
        <v>20000</v>
      </c>
      <c r="I246" s="26"/>
      <c r="J246" s="26">
        <v>10000</v>
      </c>
      <c r="K246" s="26"/>
      <c r="L246" s="142">
        <v>10000</v>
      </c>
      <c r="M246" s="250"/>
    </row>
    <row r="247" spans="4:13" ht="15.75">
      <c r="D247" s="303"/>
      <c r="E247" s="243"/>
      <c r="F247" s="28">
        <v>2029</v>
      </c>
      <c r="G247" s="247"/>
      <c r="H247" s="26">
        <v>20000</v>
      </c>
      <c r="I247" s="26"/>
      <c r="J247" s="26">
        <v>10000</v>
      </c>
      <c r="K247" s="26"/>
      <c r="L247" s="142">
        <v>10000</v>
      </c>
      <c r="M247" s="250"/>
    </row>
    <row r="248" spans="4:13" ht="19.5" customHeight="1" thickBot="1">
      <c r="D248" s="309"/>
      <c r="E248" s="245"/>
      <c r="F248" s="47">
        <v>2030</v>
      </c>
      <c r="G248" s="248"/>
      <c r="H248" s="89">
        <v>20000</v>
      </c>
      <c r="I248" s="89"/>
      <c r="J248" s="89">
        <v>10000</v>
      </c>
      <c r="K248" s="89"/>
      <c r="L248" s="162">
        <v>10000</v>
      </c>
      <c r="M248" s="251"/>
    </row>
    <row r="249" spans="4:13" ht="23.25" customHeight="1">
      <c r="D249" s="310">
        <v>11</v>
      </c>
      <c r="E249" s="246" t="s">
        <v>128</v>
      </c>
      <c r="F249" s="28"/>
      <c r="G249" s="246" t="s">
        <v>126</v>
      </c>
      <c r="H249" s="25">
        <f>SUM(H250:H254)</f>
        <v>39900</v>
      </c>
      <c r="I249" s="25">
        <v>0</v>
      </c>
      <c r="J249" s="25">
        <f>SUM(J250:J254)</f>
        <v>39900</v>
      </c>
      <c r="K249" s="25">
        <v>0</v>
      </c>
      <c r="L249" s="157">
        <f>SUM(L250:L254)</f>
        <v>0</v>
      </c>
      <c r="M249" s="249" t="s">
        <v>129</v>
      </c>
    </row>
    <row r="250" spans="4:13" ht="15.75">
      <c r="D250" s="303"/>
      <c r="E250" s="247"/>
      <c r="F250" s="28">
        <v>2026</v>
      </c>
      <c r="G250" s="247"/>
      <c r="H250" s="26"/>
      <c r="I250" s="26"/>
      <c r="J250" s="26"/>
      <c r="K250" s="26"/>
      <c r="L250" s="142"/>
      <c r="M250" s="250"/>
    </row>
    <row r="251" spans="4:13" ht="15.75">
      <c r="D251" s="303"/>
      <c r="E251" s="247"/>
      <c r="F251" s="28">
        <v>2027</v>
      </c>
      <c r="G251" s="247"/>
      <c r="H251" s="26">
        <v>19900</v>
      </c>
      <c r="I251" s="26"/>
      <c r="J251" s="26">
        <v>19900</v>
      </c>
      <c r="K251" s="26"/>
      <c r="L251" s="142"/>
      <c r="M251" s="250"/>
    </row>
    <row r="252" spans="4:13" ht="16.5" customHeight="1">
      <c r="D252" s="303"/>
      <c r="E252" s="247"/>
      <c r="F252" s="28">
        <v>2028</v>
      </c>
      <c r="G252" s="247"/>
      <c r="H252" s="26">
        <v>20000</v>
      </c>
      <c r="I252" s="26"/>
      <c r="J252" s="26">
        <v>20000</v>
      </c>
      <c r="K252" s="26"/>
      <c r="L252" s="142"/>
      <c r="M252" s="250"/>
    </row>
    <row r="253" spans="4:13" ht="21" customHeight="1">
      <c r="D253" s="303"/>
      <c r="E253" s="247"/>
      <c r="F253" s="28">
        <v>2029</v>
      </c>
      <c r="G253" s="247"/>
      <c r="H253" s="26"/>
      <c r="I253" s="26"/>
      <c r="J253" s="26"/>
      <c r="K253" s="26"/>
      <c r="L253" s="142"/>
      <c r="M253" s="250"/>
    </row>
    <row r="254" spans="4:13" ht="16.5" customHeight="1" thickBot="1">
      <c r="D254" s="309"/>
      <c r="E254" s="248"/>
      <c r="F254" s="28">
        <v>2030</v>
      </c>
      <c r="G254" s="247"/>
      <c r="H254" s="26"/>
      <c r="I254" s="26"/>
      <c r="J254" s="26"/>
      <c r="K254" s="26"/>
      <c r="L254" s="142"/>
      <c r="M254" s="251"/>
    </row>
    <row r="255" spans="4:13" ht="15.75">
      <c r="D255" s="310">
        <v>12</v>
      </c>
      <c r="E255" s="249" t="s">
        <v>130</v>
      </c>
      <c r="F255" s="39"/>
      <c r="G255" s="234" t="s">
        <v>126</v>
      </c>
      <c r="H255" s="41">
        <f>SUM(H256:H260)</f>
        <v>38800</v>
      </c>
      <c r="I255" s="41">
        <v>0</v>
      </c>
      <c r="J255" s="41">
        <f>SUM(J256:J260)</f>
        <v>38800</v>
      </c>
      <c r="K255" s="41">
        <v>0</v>
      </c>
      <c r="L255" s="144">
        <f>SUM(L256:L260)</f>
        <v>0</v>
      </c>
      <c r="M255" s="411" t="s">
        <v>131</v>
      </c>
    </row>
    <row r="256" spans="4:13" ht="15.75">
      <c r="D256" s="303"/>
      <c r="E256" s="250"/>
      <c r="F256" s="31">
        <v>2026</v>
      </c>
      <c r="G256" s="235"/>
      <c r="H256" s="43"/>
      <c r="I256" s="88"/>
      <c r="J256" s="88"/>
      <c r="K256" s="88"/>
      <c r="L256" s="163"/>
      <c r="M256" s="235"/>
    </row>
    <row r="257" spans="4:13" ht="15.75">
      <c r="D257" s="303"/>
      <c r="E257" s="250"/>
      <c r="F257" s="31">
        <v>2027</v>
      </c>
      <c r="G257" s="235"/>
      <c r="H257" s="43"/>
      <c r="I257" s="88"/>
      <c r="J257" s="88"/>
      <c r="K257" s="88"/>
      <c r="L257" s="163"/>
      <c r="M257" s="235"/>
    </row>
    <row r="258" spans="4:13" ht="21" customHeight="1">
      <c r="D258" s="303"/>
      <c r="E258" s="250"/>
      <c r="F258" s="31">
        <v>2028</v>
      </c>
      <c r="G258" s="235"/>
      <c r="H258" s="43">
        <v>18800</v>
      </c>
      <c r="I258" s="43"/>
      <c r="J258" s="43">
        <v>18800</v>
      </c>
      <c r="K258" s="43"/>
      <c r="L258" s="164"/>
      <c r="M258" s="235"/>
    </row>
    <row r="259" spans="4:13" ht="51" customHeight="1">
      <c r="D259" s="303"/>
      <c r="E259" s="250"/>
      <c r="F259" s="31">
        <v>2029</v>
      </c>
      <c r="G259" s="235"/>
      <c r="H259" s="43">
        <v>20000</v>
      </c>
      <c r="I259" s="43"/>
      <c r="J259" s="43">
        <v>20000</v>
      </c>
      <c r="K259" s="43"/>
      <c r="L259" s="164"/>
      <c r="M259" s="235"/>
    </row>
    <row r="260" spans="4:13" ht="27.75" customHeight="1" thickBot="1">
      <c r="D260" s="309"/>
      <c r="E260" s="251"/>
      <c r="F260" s="55">
        <v>2030</v>
      </c>
      <c r="G260" s="241"/>
      <c r="H260" s="57"/>
      <c r="I260" s="57"/>
      <c r="J260" s="57"/>
      <c r="K260" s="57"/>
      <c r="L260" s="165"/>
      <c r="M260" s="412"/>
    </row>
    <row r="261" spans="4:13" ht="15.75" customHeight="1">
      <c r="D261" s="310">
        <v>13</v>
      </c>
      <c r="E261" s="249" t="s">
        <v>132</v>
      </c>
      <c r="F261" s="39"/>
      <c r="G261" s="234" t="s">
        <v>126</v>
      </c>
      <c r="H261" s="88">
        <f>SUM(H262:H266)</f>
        <v>9000</v>
      </c>
      <c r="I261" s="88">
        <v>0</v>
      </c>
      <c r="J261" s="88">
        <v>0</v>
      </c>
      <c r="K261" s="88">
        <v>0</v>
      </c>
      <c r="L261" s="163">
        <f>SUM(H262:K266)</f>
        <v>9000</v>
      </c>
      <c r="M261" s="411" t="s">
        <v>133</v>
      </c>
    </row>
    <row r="262" spans="4:13" ht="30.75" customHeight="1">
      <c r="D262" s="303"/>
      <c r="E262" s="250"/>
      <c r="F262" s="31">
        <v>2026</v>
      </c>
      <c r="G262" s="235"/>
      <c r="H262" s="43">
        <v>3000</v>
      </c>
      <c r="I262" s="43"/>
      <c r="J262" s="43"/>
      <c r="K262" s="43"/>
      <c r="L262" s="164">
        <v>3000</v>
      </c>
      <c r="M262" s="235"/>
    </row>
    <row r="263" spans="4:13" ht="15.75">
      <c r="D263" s="303"/>
      <c r="E263" s="250"/>
      <c r="F263" s="31">
        <v>2027</v>
      </c>
      <c r="G263" s="235"/>
      <c r="H263" s="43">
        <v>3000</v>
      </c>
      <c r="I263" s="43"/>
      <c r="J263" s="43"/>
      <c r="K263" s="43"/>
      <c r="L263" s="164">
        <v>3000</v>
      </c>
      <c r="M263" s="235"/>
    </row>
    <row r="264" spans="4:13" ht="15.75" customHeight="1">
      <c r="D264" s="303"/>
      <c r="E264" s="250"/>
      <c r="F264" s="31">
        <v>2028</v>
      </c>
      <c r="G264" s="235"/>
      <c r="H264" s="43">
        <v>3000</v>
      </c>
      <c r="I264" s="43"/>
      <c r="J264" s="43"/>
      <c r="K264" s="43"/>
      <c r="L264" s="164">
        <v>3000</v>
      </c>
      <c r="M264" s="235"/>
    </row>
    <row r="265" spans="4:13" ht="15.75">
      <c r="D265" s="303"/>
      <c r="E265" s="250"/>
      <c r="F265" s="31">
        <v>2029</v>
      </c>
      <c r="G265" s="235"/>
      <c r="H265" s="43"/>
      <c r="I265" s="43"/>
      <c r="J265" s="43"/>
      <c r="K265" s="43"/>
      <c r="L265" s="164"/>
      <c r="M265" s="235"/>
    </row>
    <row r="266" spans="4:13" ht="51" customHeight="1" thickBot="1">
      <c r="D266" s="309"/>
      <c r="E266" s="251"/>
      <c r="F266" s="55">
        <v>2030</v>
      </c>
      <c r="G266" s="241"/>
      <c r="H266" s="43"/>
      <c r="I266" s="43"/>
      <c r="J266" s="43"/>
      <c r="K266" s="43"/>
      <c r="L266" s="164"/>
      <c r="M266" s="412"/>
    </row>
    <row r="267" spans="4:13" ht="15.75">
      <c r="D267" s="310">
        <v>14</v>
      </c>
      <c r="E267" s="252" t="s">
        <v>134</v>
      </c>
      <c r="F267" s="28"/>
      <c r="G267" s="343" t="s">
        <v>123</v>
      </c>
      <c r="H267" s="41">
        <f>SUM(H268:H269)</f>
        <v>159008</v>
      </c>
      <c r="I267" s="41">
        <f t="shared" ref="I267:L267" si="11">SUM(I268:I272)</f>
        <v>0</v>
      </c>
      <c r="J267" s="41">
        <f t="shared" si="11"/>
        <v>50888</v>
      </c>
      <c r="K267" s="41">
        <f t="shared" si="11"/>
        <v>0</v>
      </c>
      <c r="L267" s="144">
        <f t="shared" si="11"/>
        <v>108120</v>
      </c>
      <c r="M267" s="413" t="s">
        <v>135</v>
      </c>
    </row>
    <row r="268" spans="4:13" ht="15.75">
      <c r="D268" s="303"/>
      <c r="E268" s="243"/>
      <c r="F268" s="28">
        <v>2026</v>
      </c>
      <c r="G268" s="343"/>
      <c r="H268" s="43">
        <v>29111</v>
      </c>
      <c r="I268" s="43" t="s">
        <v>38</v>
      </c>
      <c r="J268" s="43">
        <v>20441</v>
      </c>
      <c r="K268" s="43" t="s">
        <v>38</v>
      </c>
      <c r="L268" s="164">
        <v>8670</v>
      </c>
      <c r="M268" s="408"/>
    </row>
    <row r="269" spans="4:13" ht="15.75">
      <c r="D269" s="303"/>
      <c r="E269" s="243"/>
      <c r="F269" s="28">
        <v>2027</v>
      </c>
      <c r="G269" s="343"/>
      <c r="H269" s="43">
        <v>129897</v>
      </c>
      <c r="I269" s="43" t="s">
        <v>38</v>
      </c>
      <c r="J269" s="43">
        <v>30447</v>
      </c>
      <c r="K269" s="43" t="s">
        <v>38</v>
      </c>
      <c r="L269" s="164">
        <v>99450</v>
      </c>
      <c r="M269" s="408"/>
    </row>
    <row r="270" spans="4:13" ht="34.5" customHeight="1">
      <c r="D270" s="303"/>
      <c r="E270" s="243"/>
      <c r="F270" s="28">
        <v>2028</v>
      </c>
      <c r="G270" s="343"/>
      <c r="H270" s="366" t="s">
        <v>136</v>
      </c>
      <c r="I270" s="43" t="s">
        <v>38</v>
      </c>
      <c r="J270" s="43"/>
      <c r="K270" s="43" t="s">
        <v>38</v>
      </c>
      <c r="L270" s="390" t="s">
        <v>34</v>
      </c>
      <c r="M270" s="408"/>
    </row>
    <row r="271" spans="4:13" ht="54.75" customHeight="1">
      <c r="D271" s="303"/>
      <c r="E271" s="243"/>
      <c r="F271" s="28">
        <v>2029</v>
      </c>
      <c r="G271" s="343"/>
      <c r="H271" s="366"/>
      <c r="I271" s="43" t="s">
        <v>38</v>
      </c>
      <c r="J271" s="43"/>
      <c r="K271" s="43" t="s">
        <v>38</v>
      </c>
      <c r="L271" s="390"/>
      <c r="M271" s="408"/>
    </row>
    <row r="272" spans="4:13" ht="16.5" thickBot="1">
      <c r="D272" s="304"/>
      <c r="E272" s="244"/>
      <c r="F272" s="29">
        <v>2030</v>
      </c>
      <c r="G272" s="348"/>
      <c r="H272" s="367"/>
      <c r="I272" s="57" t="s">
        <v>38</v>
      </c>
      <c r="J272" s="57"/>
      <c r="K272" s="57" t="s">
        <v>38</v>
      </c>
      <c r="L272" s="391"/>
      <c r="M272" s="409"/>
    </row>
    <row r="273" spans="4:13" ht="18.75" customHeight="1">
      <c r="D273" s="234">
        <v>15</v>
      </c>
      <c r="E273" s="300" t="s">
        <v>137</v>
      </c>
      <c r="F273" s="39"/>
      <c r="G273" s="353" t="s">
        <v>126</v>
      </c>
      <c r="H273" s="41">
        <f>SUM(H274:H278)</f>
        <v>1810000</v>
      </c>
      <c r="I273" s="41">
        <v>0</v>
      </c>
      <c r="J273" s="41">
        <v>0</v>
      </c>
      <c r="K273" s="41">
        <v>0</v>
      </c>
      <c r="L273" s="144">
        <f>SUM(L274:L278)</f>
        <v>1810000</v>
      </c>
      <c r="M273" s="414" t="s">
        <v>138</v>
      </c>
    </row>
    <row r="274" spans="4:13" ht="18.75" customHeight="1">
      <c r="D274" s="235"/>
      <c r="E274" s="301"/>
      <c r="F274" s="31">
        <v>2026</v>
      </c>
      <c r="G274" s="354"/>
      <c r="H274" s="43">
        <v>10000</v>
      </c>
      <c r="I274" s="43"/>
      <c r="J274" s="43"/>
      <c r="K274" s="43"/>
      <c r="L274" s="164">
        <v>10000</v>
      </c>
      <c r="M274" s="415"/>
    </row>
    <row r="275" spans="4:13" ht="18" customHeight="1">
      <c r="D275" s="235"/>
      <c r="E275" s="301"/>
      <c r="F275" s="31">
        <v>2027</v>
      </c>
      <c r="G275" s="354"/>
      <c r="H275" s="43">
        <v>450000</v>
      </c>
      <c r="I275" s="43"/>
      <c r="J275" s="43"/>
      <c r="K275" s="43"/>
      <c r="L275" s="164">
        <v>450000</v>
      </c>
      <c r="M275" s="415"/>
    </row>
    <row r="276" spans="4:13" ht="15.75">
      <c r="D276" s="235"/>
      <c r="E276" s="301"/>
      <c r="F276" s="31">
        <v>2028</v>
      </c>
      <c r="G276" s="354"/>
      <c r="H276" s="43">
        <v>450000</v>
      </c>
      <c r="I276" s="43"/>
      <c r="J276" s="43"/>
      <c r="K276" s="43"/>
      <c r="L276" s="164">
        <v>450000</v>
      </c>
      <c r="M276" s="415"/>
    </row>
    <row r="277" spans="4:13" ht="15.75">
      <c r="D277" s="235"/>
      <c r="E277" s="301"/>
      <c r="F277" s="31">
        <v>2029</v>
      </c>
      <c r="G277" s="354"/>
      <c r="H277" s="43">
        <v>450000</v>
      </c>
      <c r="I277" s="43"/>
      <c r="J277" s="43"/>
      <c r="K277" s="43"/>
      <c r="L277" s="164">
        <v>450000</v>
      </c>
      <c r="M277" s="415"/>
    </row>
    <row r="278" spans="4:13" ht="18" customHeight="1">
      <c r="D278" s="235"/>
      <c r="E278" s="301"/>
      <c r="F278" s="31">
        <v>2030</v>
      </c>
      <c r="G278" s="354"/>
      <c r="H278" s="43">
        <v>450000</v>
      </c>
      <c r="I278" s="43"/>
      <c r="J278" s="43"/>
      <c r="K278" s="43"/>
      <c r="L278" s="164">
        <v>450000</v>
      </c>
      <c r="M278" s="415"/>
    </row>
    <row r="279" spans="4:13" ht="48" thickBot="1">
      <c r="D279" s="241"/>
      <c r="E279" s="302"/>
      <c r="F279" s="55"/>
      <c r="G279" s="355"/>
      <c r="H279" s="166" t="s">
        <v>136</v>
      </c>
      <c r="I279" s="57"/>
      <c r="J279" s="57"/>
      <c r="K279" s="57"/>
      <c r="L279" s="179" t="s">
        <v>34</v>
      </c>
      <c r="M279" s="416"/>
    </row>
    <row r="280" spans="4:13" ht="15.75">
      <c r="D280" s="305">
        <v>16</v>
      </c>
      <c r="E280" s="242" t="s">
        <v>139</v>
      </c>
      <c r="F280" s="59"/>
      <c r="G280" s="342" t="s">
        <v>140</v>
      </c>
      <c r="H280" s="61">
        <f>SUM(H281:H285)</f>
        <v>25000</v>
      </c>
      <c r="I280" s="61">
        <f>SUM(I281:I285)</f>
        <v>0</v>
      </c>
      <c r="J280" s="61">
        <f>SUM(J281:J285)</f>
        <v>0</v>
      </c>
      <c r="K280" s="61">
        <f>SUM(K281:K285)</f>
        <v>0</v>
      </c>
      <c r="L280" s="160">
        <f>SUM(L281:L285)</f>
        <v>25000</v>
      </c>
      <c r="M280" s="410" t="s">
        <v>141</v>
      </c>
    </row>
    <row r="281" spans="4:13" ht="15.75">
      <c r="D281" s="303"/>
      <c r="E281" s="243"/>
      <c r="F281" s="28">
        <v>2026</v>
      </c>
      <c r="G281" s="247"/>
      <c r="H281" s="153">
        <v>5000</v>
      </c>
      <c r="I281" s="153" t="s">
        <v>38</v>
      </c>
      <c r="J281" s="26"/>
      <c r="K281" s="26"/>
      <c r="L281" s="142">
        <v>5000</v>
      </c>
      <c r="M281" s="406"/>
    </row>
    <row r="282" spans="4:13" ht="21.75" customHeight="1">
      <c r="D282" s="303"/>
      <c r="E282" s="243"/>
      <c r="F282" s="28">
        <v>2027</v>
      </c>
      <c r="G282" s="247"/>
      <c r="H282" s="153">
        <v>5000</v>
      </c>
      <c r="I282" s="153" t="s">
        <v>38</v>
      </c>
      <c r="J282" s="26"/>
      <c r="K282" s="26"/>
      <c r="L282" s="142">
        <v>5000</v>
      </c>
      <c r="M282" s="406"/>
    </row>
    <row r="283" spans="4:13" ht="15.75">
      <c r="D283" s="303"/>
      <c r="E283" s="243"/>
      <c r="F283" s="28">
        <v>2028</v>
      </c>
      <c r="G283" s="247"/>
      <c r="H283" s="153">
        <v>5000</v>
      </c>
      <c r="I283" s="153" t="s">
        <v>38</v>
      </c>
      <c r="J283" s="26"/>
      <c r="K283" s="26"/>
      <c r="L283" s="142">
        <v>5000</v>
      </c>
      <c r="M283" s="406"/>
    </row>
    <row r="284" spans="4:13" ht="15.75">
      <c r="D284" s="303"/>
      <c r="E284" s="243"/>
      <c r="F284" s="28">
        <v>2029</v>
      </c>
      <c r="G284" s="247"/>
      <c r="H284" s="153">
        <v>5000</v>
      </c>
      <c r="I284" s="153" t="s">
        <v>38</v>
      </c>
      <c r="J284" s="26"/>
      <c r="K284" s="26"/>
      <c r="L284" s="142">
        <v>5000</v>
      </c>
      <c r="M284" s="406"/>
    </row>
    <row r="285" spans="4:13" ht="16.5" thickBot="1">
      <c r="D285" s="304"/>
      <c r="E285" s="244"/>
      <c r="F285" s="29">
        <v>2030</v>
      </c>
      <c r="G285" s="299"/>
      <c r="H285" s="154">
        <v>5000</v>
      </c>
      <c r="I285" s="154" t="s">
        <v>38</v>
      </c>
      <c r="J285" s="30"/>
      <c r="K285" s="30"/>
      <c r="L285" s="143">
        <v>5000</v>
      </c>
      <c r="M285" s="407"/>
    </row>
    <row r="286" spans="4:13" ht="15.75">
      <c r="D286" s="247">
        <v>17</v>
      </c>
      <c r="E286" s="247" t="s">
        <v>142</v>
      </c>
      <c r="F286" s="167"/>
      <c r="G286" s="234" t="s">
        <v>143</v>
      </c>
      <c r="H286" s="368" t="s">
        <v>144</v>
      </c>
      <c r="I286" s="368" t="s">
        <v>144</v>
      </c>
      <c r="J286" s="368" t="s">
        <v>144</v>
      </c>
      <c r="K286" s="384">
        <v>0</v>
      </c>
      <c r="L286" s="392">
        <v>0</v>
      </c>
      <c r="M286" s="279" t="s">
        <v>145</v>
      </c>
    </row>
    <row r="287" spans="4:13" ht="15.75">
      <c r="D287" s="247"/>
      <c r="E287" s="247"/>
      <c r="F287" s="167">
        <v>2026</v>
      </c>
      <c r="G287" s="235"/>
      <c r="H287" s="366"/>
      <c r="I287" s="366"/>
      <c r="J287" s="366"/>
      <c r="K287" s="385"/>
      <c r="L287" s="393"/>
      <c r="M287" s="279"/>
    </row>
    <row r="288" spans="4:13" ht="15.75">
      <c r="D288" s="247"/>
      <c r="E288" s="247"/>
      <c r="F288" s="167">
        <v>2027</v>
      </c>
      <c r="G288" s="235"/>
      <c r="H288" s="366"/>
      <c r="I288" s="366"/>
      <c r="J288" s="366"/>
      <c r="K288" s="385"/>
      <c r="L288" s="393"/>
      <c r="M288" s="279"/>
    </row>
    <row r="289" spans="4:13" ht="15.75">
      <c r="D289" s="247"/>
      <c r="E289" s="247"/>
      <c r="F289" s="167">
        <v>2028</v>
      </c>
      <c r="G289" s="235"/>
      <c r="H289" s="366"/>
      <c r="I289" s="366"/>
      <c r="J289" s="366"/>
      <c r="K289" s="385"/>
      <c r="L289" s="393"/>
      <c r="M289" s="279"/>
    </row>
    <row r="290" spans="4:13" ht="15.75">
      <c r="D290" s="247"/>
      <c r="E290" s="247"/>
      <c r="F290" s="167">
        <v>2029</v>
      </c>
      <c r="G290" s="235"/>
      <c r="H290" s="366"/>
      <c r="I290" s="366"/>
      <c r="J290" s="366"/>
      <c r="K290" s="385"/>
      <c r="L290" s="393"/>
      <c r="M290" s="279"/>
    </row>
    <row r="291" spans="4:13" ht="42" customHeight="1" thickBot="1">
      <c r="D291" s="247"/>
      <c r="E291" s="247"/>
      <c r="F291" s="169">
        <v>2030</v>
      </c>
      <c r="G291" s="241"/>
      <c r="H291" s="367"/>
      <c r="I291" s="367"/>
      <c r="J291" s="367"/>
      <c r="K291" s="386"/>
      <c r="L291" s="394"/>
      <c r="M291" s="417"/>
    </row>
    <row r="292" spans="4:13" ht="25.5" customHeight="1" thickBot="1">
      <c r="D292" s="234"/>
      <c r="E292" s="117" t="s">
        <v>95</v>
      </c>
      <c r="F292" s="28"/>
      <c r="G292" s="28"/>
      <c r="H292" s="25">
        <f t="shared" ref="H292:H297" si="12">SUM(H188)+SUM(H194)+SUM(H201)+SUM(H207)+SUM(H213)+SUM(H219)+SUM(H225)+SUM(H231)+SUM(H237)+SUM(H243)+SUM(H249)+SUM(H255)+SUM(H261)+SUM(H267)+SUM(H273)+SUM(H280)</f>
        <v>2265288</v>
      </c>
      <c r="I292" s="25">
        <v>0</v>
      </c>
      <c r="J292" s="25">
        <f t="shared" ref="J292:J297" si="13">SUM(J188)+SUM(J194)+SUM(J201)+SUM(J207)+SUM(J213)+SUM(J219)+SUM(J225)+SUM(J231)+SUM(J237)+SUM(J243)+SUM(J249)+SUM(J255)+SUM(J261)+SUM(J267)+SUM(J273)+SUM(J280)</f>
        <v>225918</v>
      </c>
      <c r="K292" s="25">
        <f t="shared" ref="K292:K297" si="14">SUM(K188)+SUM(K194)+SUM(K201)+SUM(K207)+SUM(K213)+SUM(K219)+SUM(K225)+SUM(K231)+SUM(K237)+SUM(K243)+SUM(K249)+SUM(K255)+SUM(K261)+SUM(K267)+SUM(K273)+SUM(K280)+SUM(K286)</f>
        <v>9250</v>
      </c>
      <c r="L292" s="157">
        <f t="shared" ref="L292:L297" si="15">SUM(L188)+SUM(L194)+SUM(L201)+SUM(L207)+SUM(L213)+SUM(L219)+SUM(L225)+SUM(L231)+SUM(L237)+SUM(L243)+SUM(L249)+SUM(L255)+SUM(L261)+SUM(L267)+SUM(L273)+SUM(L280)+SUM(L286)</f>
        <v>2030120</v>
      </c>
      <c r="M292" s="28"/>
    </row>
    <row r="293" spans="4:13" ht="15.75">
      <c r="D293" s="235"/>
      <c r="E293" s="120" t="s">
        <v>50</v>
      </c>
      <c r="F293" s="170">
        <v>2026</v>
      </c>
      <c r="G293" s="39"/>
      <c r="H293" s="41">
        <f t="shared" si="12"/>
        <v>84461</v>
      </c>
      <c r="I293" s="41">
        <v>0</v>
      </c>
      <c r="J293" s="41">
        <f t="shared" si="13"/>
        <v>38641</v>
      </c>
      <c r="K293" s="41">
        <f t="shared" si="14"/>
        <v>1150</v>
      </c>
      <c r="L293" s="144">
        <f t="shared" si="15"/>
        <v>44670</v>
      </c>
      <c r="M293" s="39"/>
    </row>
    <row r="294" spans="4:13" ht="15.75">
      <c r="D294" s="235"/>
      <c r="E294" s="120"/>
      <c r="F294" s="171">
        <v>2027</v>
      </c>
      <c r="G294" s="31"/>
      <c r="H294" s="88">
        <f t="shared" si="12"/>
        <v>647327</v>
      </c>
      <c r="I294" s="88">
        <v>0</v>
      </c>
      <c r="J294" s="88">
        <f t="shared" si="13"/>
        <v>72577</v>
      </c>
      <c r="K294" s="88">
        <f t="shared" si="14"/>
        <v>2300</v>
      </c>
      <c r="L294" s="163">
        <f t="shared" si="15"/>
        <v>572450</v>
      </c>
      <c r="M294" s="31"/>
    </row>
    <row r="295" spans="4:13" ht="15.75">
      <c r="D295" s="235"/>
      <c r="E295" s="120"/>
      <c r="F295" s="171">
        <v>2028</v>
      </c>
      <c r="G295" s="31"/>
      <c r="H295" s="88">
        <f t="shared" si="12"/>
        <v>536420</v>
      </c>
      <c r="I295" s="88">
        <v>0</v>
      </c>
      <c r="J295" s="88">
        <f t="shared" si="13"/>
        <v>61370</v>
      </c>
      <c r="K295" s="88">
        <f t="shared" si="14"/>
        <v>2050</v>
      </c>
      <c r="L295" s="163">
        <f t="shared" si="15"/>
        <v>473000</v>
      </c>
      <c r="M295" s="31"/>
    </row>
    <row r="296" spans="4:13" ht="15.75">
      <c r="D296" s="235"/>
      <c r="E296" s="120"/>
      <c r="F296" s="171">
        <v>2029</v>
      </c>
      <c r="G296" s="31"/>
      <c r="H296" s="88">
        <f t="shared" si="12"/>
        <v>509260</v>
      </c>
      <c r="I296" s="88">
        <v>0</v>
      </c>
      <c r="J296" s="88">
        <f t="shared" si="13"/>
        <v>37110</v>
      </c>
      <c r="K296" s="88">
        <f t="shared" si="14"/>
        <v>2150</v>
      </c>
      <c r="L296" s="163">
        <f t="shared" si="15"/>
        <v>470000</v>
      </c>
      <c r="M296" s="31"/>
    </row>
    <row r="297" spans="4:13" ht="27.75" customHeight="1" thickBot="1">
      <c r="D297" s="241"/>
      <c r="E297" s="172"/>
      <c r="F297" s="173">
        <v>2030</v>
      </c>
      <c r="G297" s="55"/>
      <c r="H297" s="174">
        <f t="shared" si="12"/>
        <v>487820</v>
      </c>
      <c r="I297" s="174">
        <v>0</v>
      </c>
      <c r="J297" s="174">
        <f t="shared" si="13"/>
        <v>16220</v>
      </c>
      <c r="K297" s="174">
        <f t="shared" si="14"/>
        <v>1600</v>
      </c>
      <c r="L297" s="180">
        <f t="shared" si="15"/>
        <v>470000</v>
      </c>
      <c r="M297" s="55"/>
    </row>
    <row r="298" spans="4:13" ht="12.75" customHeight="1">
      <c r="D298" s="111"/>
      <c r="E298" s="175"/>
      <c r="F298" s="111"/>
      <c r="G298" s="111"/>
      <c r="H298" s="176"/>
      <c r="I298" s="176"/>
      <c r="J298" s="176"/>
      <c r="K298" s="176"/>
      <c r="L298" s="181"/>
      <c r="M298" s="111"/>
    </row>
    <row r="299" spans="4:13" ht="18" customHeight="1">
      <c r="D299" s="71"/>
      <c r="E299" s="8"/>
      <c r="F299" s="8"/>
      <c r="G299" s="8"/>
      <c r="H299" s="177"/>
      <c r="I299" s="8"/>
      <c r="J299" s="8"/>
      <c r="K299" s="8"/>
      <c r="L299" s="8"/>
      <c r="M299" s="9"/>
    </row>
    <row r="300" spans="4:13" ht="39" customHeight="1">
      <c r="D300" s="71"/>
      <c r="E300" s="8"/>
      <c r="F300" s="8"/>
      <c r="G300" s="8"/>
      <c r="H300" s="177"/>
      <c r="I300" s="8"/>
      <c r="J300" s="8"/>
      <c r="K300" s="8"/>
      <c r="L300" s="8"/>
      <c r="M300" s="9"/>
    </row>
    <row r="301" spans="4:13" ht="48" customHeight="1">
      <c r="D301" s="71"/>
      <c r="E301" s="8"/>
      <c r="F301" s="253" t="s">
        <v>146</v>
      </c>
      <c r="G301" s="253"/>
      <c r="H301" s="253"/>
      <c r="I301" s="253"/>
      <c r="J301" s="253"/>
      <c r="K301" s="253"/>
      <c r="L301" s="253"/>
      <c r="M301" s="9"/>
    </row>
    <row r="302" spans="4:13" ht="15.75">
      <c r="D302" s="178"/>
      <c r="E302" s="8"/>
      <c r="F302" s="8"/>
      <c r="G302" s="8"/>
      <c r="H302" s="8"/>
      <c r="I302" s="8"/>
      <c r="J302" s="8"/>
      <c r="K302" s="8"/>
      <c r="L302" s="8"/>
      <c r="M302" s="44" t="s">
        <v>147</v>
      </c>
    </row>
    <row r="303" spans="4:13" ht="16.5" thickBot="1">
      <c r="D303" s="71"/>
      <c r="E303" s="8"/>
      <c r="F303" s="8"/>
      <c r="G303" s="8"/>
      <c r="H303" s="8"/>
      <c r="I303" s="8"/>
      <c r="J303" s="8"/>
      <c r="K303" s="8"/>
      <c r="L303" s="8"/>
      <c r="M303" s="9"/>
    </row>
    <row r="304" spans="4:13" ht="36.75" customHeight="1" thickBot="1">
      <c r="D304" s="246"/>
      <c r="E304" s="246" t="s">
        <v>5</v>
      </c>
      <c r="F304" s="246" t="s">
        <v>6</v>
      </c>
      <c r="G304" s="246" t="s">
        <v>7</v>
      </c>
      <c r="H304" s="246" t="s">
        <v>148</v>
      </c>
      <c r="I304" s="256" t="s">
        <v>149</v>
      </c>
      <c r="J304" s="257"/>
      <c r="K304" s="257"/>
      <c r="L304" s="258"/>
      <c r="M304" s="246" t="s">
        <v>10</v>
      </c>
    </row>
    <row r="305" spans="4:13" ht="65.25" customHeight="1" thickBot="1">
      <c r="D305" s="247"/>
      <c r="E305" s="247"/>
      <c r="F305" s="247"/>
      <c r="G305" s="247"/>
      <c r="H305" s="247"/>
      <c r="I305" s="246" t="s">
        <v>12</v>
      </c>
      <c r="J305" s="259" t="s">
        <v>55</v>
      </c>
      <c r="K305" s="260"/>
      <c r="L305" s="246" t="s">
        <v>100</v>
      </c>
      <c r="M305" s="247"/>
    </row>
    <row r="306" spans="4:13" ht="37.5" customHeight="1" thickBot="1">
      <c r="D306" s="248"/>
      <c r="E306" s="248"/>
      <c r="F306" s="248"/>
      <c r="G306" s="247"/>
      <c r="H306" s="248"/>
      <c r="I306" s="248"/>
      <c r="J306" s="46"/>
      <c r="K306" s="47" t="s">
        <v>150</v>
      </c>
      <c r="L306" s="248"/>
      <c r="M306" s="248"/>
    </row>
    <row r="307" spans="4:13" ht="15.75">
      <c r="D307" s="246" t="s">
        <v>151</v>
      </c>
      <c r="E307" s="329" t="s">
        <v>152</v>
      </c>
      <c r="F307" s="111"/>
      <c r="G307" s="326" t="s">
        <v>153</v>
      </c>
      <c r="H307" s="25">
        <f>SUM(H308:H312)</f>
        <v>4400</v>
      </c>
      <c r="I307" s="25">
        <f>SUM(I308:I312)</f>
        <v>0</v>
      </c>
      <c r="J307" s="25">
        <f t="shared" ref="J307:L307" si="16">SUM(J308:J312)</f>
        <v>2500</v>
      </c>
      <c r="K307" s="25">
        <f t="shared" si="16"/>
        <v>1900</v>
      </c>
      <c r="L307" s="25">
        <f t="shared" si="16"/>
        <v>0</v>
      </c>
      <c r="M307" s="246" t="s">
        <v>154</v>
      </c>
    </row>
    <row r="308" spans="4:13" ht="15.75">
      <c r="D308" s="247"/>
      <c r="E308" s="330"/>
      <c r="F308" s="111">
        <v>2026</v>
      </c>
      <c r="G308" s="327"/>
      <c r="H308" s="26">
        <v>800</v>
      </c>
      <c r="I308" s="26" t="s">
        <v>38</v>
      </c>
      <c r="J308" s="26">
        <v>500</v>
      </c>
      <c r="K308" s="26">
        <v>300</v>
      </c>
      <c r="L308" s="26" t="s">
        <v>38</v>
      </c>
      <c r="M308" s="247"/>
    </row>
    <row r="309" spans="4:13" ht="15.75">
      <c r="D309" s="247"/>
      <c r="E309" s="330"/>
      <c r="F309" s="111">
        <v>2027</v>
      </c>
      <c r="G309" s="327"/>
      <c r="H309" s="26">
        <v>800</v>
      </c>
      <c r="I309" s="26" t="s">
        <v>38</v>
      </c>
      <c r="J309" s="26">
        <v>500</v>
      </c>
      <c r="K309" s="26">
        <v>300</v>
      </c>
      <c r="L309" s="26" t="s">
        <v>38</v>
      </c>
      <c r="M309" s="247"/>
    </row>
    <row r="310" spans="4:13" ht="27.75" customHeight="1">
      <c r="D310" s="247"/>
      <c r="E310" s="330"/>
      <c r="F310" s="111">
        <v>2028</v>
      </c>
      <c r="G310" s="327"/>
      <c r="H310" s="26">
        <v>800</v>
      </c>
      <c r="I310" s="26" t="s">
        <v>38</v>
      </c>
      <c r="J310" s="26">
        <v>500</v>
      </c>
      <c r="K310" s="26">
        <v>300</v>
      </c>
      <c r="L310" s="26" t="s">
        <v>38</v>
      </c>
      <c r="M310" s="247"/>
    </row>
    <row r="311" spans="4:13" ht="31.5" customHeight="1">
      <c r="D311" s="247"/>
      <c r="E311" s="330"/>
      <c r="F311" s="111">
        <v>2029</v>
      </c>
      <c r="G311" s="327"/>
      <c r="H311" s="26">
        <v>1000</v>
      </c>
      <c r="I311" s="26" t="s">
        <v>38</v>
      </c>
      <c r="J311" s="26">
        <v>500</v>
      </c>
      <c r="K311" s="26">
        <v>500</v>
      </c>
      <c r="L311" s="26" t="s">
        <v>38</v>
      </c>
      <c r="M311" s="247"/>
    </row>
    <row r="312" spans="4:13" ht="16.5" thickBot="1">
      <c r="D312" s="247"/>
      <c r="E312" s="330"/>
      <c r="F312" s="113">
        <v>2030</v>
      </c>
      <c r="G312" s="328"/>
      <c r="H312" s="30">
        <v>1000</v>
      </c>
      <c r="I312" s="30" t="s">
        <v>38</v>
      </c>
      <c r="J312" s="30">
        <v>500</v>
      </c>
      <c r="K312" s="30">
        <v>500</v>
      </c>
      <c r="L312" s="30" t="s">
        <v>38</v>
      </c>
      <c r="M312" s="247"/>
    </row>
    <row r="313" spans="4:13" ht="15.75">
      <c r="D313" s="247"/>
      <c r="E313" s="330"/>
      <c r="F313" s="111"/>
      <c r="G313" s="326" t="s">
        <v>155</v>
      </c>
      <c r="H313" s="156">
        <f>SUM(H314:H318)</f>
        <v>150</v>
      </c>
      <c r="I313" s="156">
        <f>SUM(I314:I318)</f>
        <v>0</v>
      </c>
      <c r="J313" s="156">
        <f t="shared" ref="J313:L313" si="17">SUM(J314:J318)</f>
        <v>0</v>
      </c>
      <c r="K313" s="156">
        <f t="shared" si="17"/>
        <v>150</v>
      </c>
      <c r="L313" s="156">
        <f t="shared" si="17"/>
        <v>0</v>
      </c>
      <c r="M313" s="247"/>
    </row>
    <row r="314" spans="4:13" ht="15.75">
      <c r="D314" s="247"/>
      <c r="E314" s="330"/>
      <c r="F314" s="111">
        <v>2026</v>
      </c>
      <c r="G314" s="327"/>
      <c r="H314" s="26"/>
      <c r="I314" s="26" t="s">
        <v>38</v>
      </c>
      <c r="J314" s="26" t="s">
        <v>38</v>
      </c>
      <c r="K314" s="182"/>
      <c r="L314" s="26" t="s">
        <v>38</v>
      </c>
      <c r="M314" s="247"/>
    </row>
    <row r="315" spans="4:13" ht="15.75">
      <c r="D315" s="247"/>
      <c r="E315" s="330"/>
      <c r="F315" s="111">
        <v>2027</v>
      </c>
      <c r="G315" s="327"/>
      <c r="H315" s="26">
        <v>50</v>
      </c>
      <c r="I315" s="26" t="s">
        <v>38</v>
      </c>
      <c r="J315" s="26" t="s">
        <v>38</v>
      </c>
      <c r="K315" s="26">
        <v>50</v>
      </c>
      <c r="L315" s="26" t="s">
        <v>38</v>
      </c>
      <c r="M315" s="247"/>
    </row>
    <row r="316" spans="4:13" ht="15.75">
      <c r="D316" s="247"/>
      <c r="E316" s="330"/>
      <c r="F316" s="111">
        <v>2028</v>
      </c>
      <c r="G316" s="327"/>
      <c r="H316" s="26">
        <v>50</v>
      </c>
      <c r="I316" s="26" t="s">
        <v>38</v>
      </c>
      <c r="J316" s="26" t="s">
        <v>38</v>
      </c>
      <c r="K316" s="26">
        <v>50</v>
      </c>
      <c r="L316" s="26" t="s">
        <v>38</v>
      </c>
      <c r="M316" s="247"/>
    </row>
    <row r="317" spans="4:13" ht="15.75">
      <c r="D317" s="247"/>
      <c r="E317" s="330"/>
      <c r="F317" s="111">
        <v>2029</v>
      </c>
      <c r="G317" s="327"/>
      <c r="H317" s="26" t="s">
        <v>156</v>
      </c>
      <c r="I317" s="26" t="s">
        <v>38</v>
      </c>
      <c r="J317" s="26" t="s">
        <v>38</v>
      </c>
      <c r="K317" s="26"/>
      <c r="L317" s="26" t="s">
        <v>38</v>
      </c>
      <c r="M317" s="247"/>
    </row>
    <row r="318" spans="4:13" ht="16.5" thickBot="1">
      <c r="D318" s="247"/>
      <c r="E318" s="330"/>
      <c r="F318" s="111">
        <v>2030</v>
      </c>
      <c r="G318" s="328"/>
      <c r="H318" s="26">
        <v>50</v>
      </c>
      <c r="I318" s="26" t="s">
        <v>38</v>
      </c>
      <c r="J318" s="26" t="s">
        <v>38</v>
      </c>
      <c r="K318" s="26">
        <v>50</v>
      </c>
      <c r="L318" s="26" t="s">
        <v>38</v>
      </c>
      <c r="M318" s="247"/>
    </row>
    <row r="319" spans="4:13" ht="21" customHeight="1">
      <c r="D319" s="283">
        <v>2</v>
      </c>
      <c r="E319" s="283" t="s">
        <v>157</v>
      </c>
      <c r="F319" s="146"/>
      <c r="G319" s="356" t="s">
        <v>158</v>
      </c>
      <c r="H319" s="122">
        <f>SUM(H320:H324)</f>
        <v>460</v>
      </c>
      <c r="I319" s="122">
        <f>SUM(I320:I324)</f>
        <v>0</v>
      </c>
      <c r="J319" s="122"/>
      <c r="K319" s="122">
        <f>SUM(K320:K324)</f>
        <v>460</v>
      </c>
      <c r="L319" s="41">
        <v>0</v>
      </c>
      <c r="M319" s="418" t="s">
        <v>159</v>
      </c>
    </row>
    <row r="320" spans="4:13" ht="15.75">
      <c r="D320" s="284"/>
      <c r="E320" s="284"/>
      <c r="F320" s="28">
        <v>2026</v>
      </c>
      <c r="G320" s="357"/>
      <c r="H320" s="103">
        <v>60</v>
      </c>
      <c r="I320" s="103" t="s">
        <v>38</v>
      </c>
      <c r="J320" s="377" t="s">
        <v>40</v>
      </c>
      <c r="K320" s="103">
        <v>60</v>
      </c>
      <c r="L320" s="43"/>
      <c r="M320" s="419"/>
    </row>
    <row r="321" spans="4:13" ht="21" customHeight="1">
      <c r="D321" s="284"/>
      <c r="E321" s="284"/>
      <c r="F321" s="28">
        <v>2027</v>
      </c>
      <c r="G321" s="357"/>
      <c r="H321" s="103">
        <v>100</v>
      </c>
      <c r="I321" s="103" t="s">
        <v>38</v>
      </c>
      <c r="J321" s="377"/>
      <c r="K321" s="103">
        <v>100</v>
      </c>
      <c r="L321" s="43"/>
      <c r="M321" s="419"/>
    </row>
    <row r="322" spans="4:13" ht="20.25" customHeight="1">
      <c r="D322" s="284"/>
      <c r="E322" s="284"/>
      <c r="F322" s="28">
        <v>2028</v>
      </c>
      <c r="G322" s="357"/>
      <c r="H322" s="103">
        <v>100</v>
      </c>
      <c r="I322" s="103" t="s">
        <v>38</v>
      </c>
      <c r="J322" s="377"/>
      <c r="K322" s="103">
        <v>100</v>
      </c>
      <c r="L322" s="43"/>
      <c r="M322" s="419"/>
    </row>
    <row r="323" spans="4:13" ht="15.75" customHeight="1">
      <c r="D323" s="284"/>
      <c r="E323" s="284"/>
      <c r="F323" s="28">
        <v>2029</v>
      </c>
      <c r="G323" s="357"/>
      <c r="H323" s="103">
        <v>100</v>
      </c>
      <c r="I323" s="103" t="s">
        <v>38</v>
      </c>
      <c r="J323" s="377"/>
      <c r="K323" s="103">
        <v>100</v>
      </c>
      <c r="L323" s="43"/>
      <c r="M323" s="419"/>
    </row>
    <row r="324" spans="4:13" ht="21" customHeight="1" thickBot="1">
      <c r="D324" s="285"/>
      <c r="E324" s="285"/>
      <c r="F324" s="47">
        <v>2030</v>
      </c>
      <c r="G324" s="358"/>
      <c r="H324" s="105">
        <v>100</v>
      </c>
      <c r="I324" s="105" t="s">
        <v>38</v>
      </c>
      <c r="J324" s="378"/>
      <c r="K324" s="105">
        <v>100</v>
      </c>
      <c r="L324" s="57"/>
      <c r="M324" s="420"/>
    </row>
    <row r="325" spans="4:13" ht="15.75">
      <c r="D325" s="234">
        <v>3</v>
      </c>
      <c r="E325" s="331" t="s">
        <v>160</v>
      </c>
      <c r="F325" s="39"/>
      <c r="G325" s="234" t="s">
        <v>161</v>
      </c>
      <c r="H325" s="41">
        <f>SUM(H326:H330)</f>
        <v>2500</v>
      </c>
      <c r="I325" s="41">
        <v>0</v>
      </c>
      <c r="J325" s="41"/>
      <c r="K325" s="41">
        <f>SUM(K326:K330)</f>
        <v>2500</v>
      </c>
      <c r="L325" s="41">
        <v>0</v>
      </c>
      <c r="M325" s="234" t="s">
        <v>162</v>
      </c>
    </row>
    <row r="326" spans="4:13" ht="45.75" customHeight="1">
      <c r="D326" s="235"/>
      <c r="E326" s="332"/>
      <c r="F326" s="31">
        <v>2026</v>
      </c>
      <c r="G326" s="235"/>
      <c r="H326" s="43">
        <v>1300</v>
      </c>
      <c r="I326" s="43"/>
      <c r="J326" s="366" t="s">
        <v>40</v>
      </c>
      <c r="K326" s="43">
        <v>1300</v>
      </c>
      <c r="L326" s="43"/>
      <c r="M326" s="235"/>
    </row>
    <row r="327" spans="4:13" ht="50.25" customHeight="1">
      <c r="D327" s="235"/>
      <c r="E327" s="332"/>
      <c r="F327" s="31">
        <v>2027</v>
      </c>
      <c r="G327" s="235"/>
      <c r="H327" s="43" t="s">
        <v>39</v>
      </c>
      <c r="I327" s="43"/>
      <c r="J327" s="366"/>
      <c r="K327" s="43" t="s">
        <v>39</v>
      </c>
      <c r="L327" s="43"/>
      <c r="M327" s="235"/>
    </row>
    <row r="328" spans="4:13" ht="18.75" customHeight="1">
      <c r="D328" s="235"/>
      <c r="E328" s="332"/>
      <c r="F328" s="31">
        <v>2028</v>
      </c>
      <c r="G328" s="235"/>
      <c r="H328" s="43">
        <v>400</v>
      </c>
      <c r="I328" s="43"/>
      <c r="J328" s="366"/>
      <c r="K328" s="43">
        <v>400</v>
      </c>
      <c r="L328" s="43"/>
      <c r="M328" s="235"/>
    </row>
    <row r="329" spans="4:13" ht="30" customHeight="1">
      <c r="D329" s="235"/>
      <c r="E329" s="332"/>
      <c r="F329" s="31">
        <v>2029</v>
      </c>
      <c r="G329" s="235"/>
      <c r="H329" s="43">
        <v>400</v>
      </c>
      <c r="I329" s="43"/>
      <c r="J329" s="366"/>
      <c r="K329" s="43">
        <v>400</v>
      </c>
      <c r="L329" s="43"/>
      <c r="M329" s="235"/>
    </row>
    <row r="330" spans="4:13" ht="20.25" customHeight="1" thickBot="1">
      <c r="D330" s="241"/>
      <c r="E330" s="333"/>
      <c r="F330" s="55">
        <v>2030</v>
      </c>
      <c r="G330" s="241"/>
      <c r="H330" s="57">
        <v>400</v>
      </c>
      <c r="I330" s="57"/>
      <c r="J330" s="367"/>
      <c r="K330" s="57">
        <v>400</v>
      </c>
      <c r="L330" s="57"/>
      <c r="M330" s="241"/>
    </row>
    <row r="331" spans="4:13" ht="24.75" customHeight="1">
      <c r="D331" s="283">
        <v>4</v>
      </c>
      <c r="E331" s="283" t="s">
        <v>163</v>
      </c>
      <c r="F331" s="146"/>
      <c r="G331" s="356" t="s">
        <v>164</v>
      </c>
      <c r="H331" s="183">
        <f>SUM(H332:H336)</f>
        <v>500</v>
      </c>
      <c r="I331" s="183">
        <f>SUM(I332:I336)</f>
        <v>0</v>
      </c>
      <c r="J331" s="183"/>
      <c r="K331" s="183">
        <f>SUM(K332:K336)</f>
        <v>500</v>
      </c>
      <c r="L331" s="25">
        <v>0</v>
      </c>
      <c r="M331" s="422" t="s">
        <v>159</v>
      </c>
    </row>
    <row r="332" spans="4:13" ht="15.75">
      <c r="D332" s="284"/>
      <c r="E332" s="284"/>
      <c r="F332" s="28">
        <v>2026</v>
      </c>
      <c r="G332" s="357"/>
      <c r="H332" s="153">
        <v>100</v>
      </c>
      <c r="I332" s="153" t="s">
        <v>38</v>
      </c>
      <c r="J332" s="379" t="s">
        <v>40</v>
      </c>
      <c r="K332" s="153">
        <v>100</v>
      </c>
      <c r="L332" s="26"/>
      <c r="M332" s="423"/>
    </row>
    <row r="333" spans="4:13" ht="15.75">
      <c r="D333" s="284"/>
      <c r="E333" s="284"/>
      <c r="F333" s="28">
        <v>2027</v>
      </c>
      <c r="G333" s="357"/>
      <c r="H333" s="153">
        <v>100</v>
      </c>
      <c r="I333" s="153" t="s">
        <v>38</v>
      </c>
      <c r="J333" s="379"/>
      <c r="K333" s="153">
        <v>100</v>
      </c>
      <c r="L333" s="26"/>
      <c r="M333" s="423"/>
    </row>
    <row r="334" spans="4:13" ht="15.75">
      <c r="D334" s="284"/>
      <c r="E334" s="284"/>
      <c r="F334" s="28">
        <v>2028</v>
      </c>
      <c r="G334" s="357"/>
      <c r="H334" s="153">
        <v>100</v>
      </c>
      <c r="I334" s="153" t="s">
        <v>38</v>
      </c>
      <c r="J334" s="379"/>
      <c r="K334" s="153">
        <v>100</v>
      </c>
      <c r="L334" s="26"/>
      <c r="M334" s="423"/>
    </row>
    <row r="335" spans="4:13" ht="15.75">
      <c r="D335" s="284"/>
      <c r="E335" s="284"/>
      <c r="F335" s="28">
        <v>2029</v>
      </c>
      <c r="G335" s="357"/>
      <c r="H335" s="153">
        <v>100</v>
      </c>
      <c r="I335" s="153" t="s">
        <v>38</v>
      </c>
      <c r="J335" s="379"/>
      <c r="K335" s="153">
        <v>100</v>
      </c>
      <c r="L335" s="26"/>
      <c r="M335" s="423"/>
    </row>
    <row r="336" spans="4:13" ht="16.5" thickBot="1">
      <c r="D336" s="285"/>
      <c r="E336" s="285"/>
      <c r="F336" s="47">
        <v>2030</v>
      </c>
      <c r="G336" s="358"/>
      <c r="H336" s="184">
        <v>100</v>
      </c>
      <c r="I336" s="184" t="s">
        <v>38</v>
      </c>
      <c r="J336" s="380"/>
      <c r="K336" s="184">
        <v>100</v>
      </c>
      <c r="L336" s="89"/>
      <c r="M336" s="424"/>
    </row>
    <row r="337" spans="4:13" ht="15.75">
      <c r="D337" s="305">
        <v>5</v>
      </c>
      <c r="E337" s="334" t="s">
        <v>165</v>
      </c>
      <c r="F337" s="59"/>
      <c r="G337" s="342" t="s">
        <v>166</v>
      </c>
      <c r="H337" s="183">
        <f>SUM(H338:H342)</f>
        <v>200</v>
      </c>
      <c r="I337" s="183">
        <f t="shared" ref="I337:L337" si="18">SUM(I338:I342)</f>
        <v>0</v>
      </c>
      <c r="J337" s="183">
        <f t="shared" si="18"/>
        <v>0</v>
      </c>
      <c r="K337" s="183">
        <f t="shared" si="18"/>
        <v>200</v>
      </c>
      <c r="L337" s="183">
        <f t="shared" si="18"/>
        <v>0</v>
      </c>
      <c r="M337" s="337" t="s">
        <v>167</v>
      </c>
    </row>
    <row r="338" spans="4:13" ht="24" customHeight="1">
      <c r="D338" s="303"/>
      <c r="E338" s="335"/>
      <c r="F338" s="28">
        <v>2026</v>
      </c>
      <c r="G338" s="247"/>
      <c r="H338" s="153"/>
      <c r="I338" s="153" t="s">
        <v>38</v>
      </c>
      <c r="J338" s="153" t="s">
        <v>38</v>
      </c>
      <c r="K338" s="153"/>
      <c r="L338" s="153" t="s">
        <v>38</v>
      </c>
      <c r="M338" s="250"/>
    </row>
    <row r="339" spans="4:13" ht="15.75">
      <c r="D339" s="303"/>
      <c r="E339" s="335"/>
      <c r="F339" s="28">
        <v>2027</v>
      </c>
      <c r="G339" s="247"/>
      <c r="H339" s="153">
        <v>50</v>
      </c>
      <c r="I339" s="153" t="s">
        <v>38</v>
      </c>
      <c r="J339" s="153" t="s">
        <v>38</v>
      </c>
      <c r="K339" s="153">
        <v>50</v>
      </c>
      <c r="L339" s="153" t="s">
        <v>38</v>
      </c>
      <c r="M339" s="250"/>
    </row>
    <row r="340" spans="4:13" ht="22.5" customHeight="1">
      <c r="D340" s="303"/>
      <c r="E340" s="335"/>
      <c r="F340" s="28">
        <v>2028</v>
      </c>
      <c r="G340" s="247"/>
      <c r="H340" s="153">
        <v>50</v>
      </c>
      <c r="I340" s="153" t="s">
        <v>38</v>
      </c>
      <c r="J340" s="153" t="s">
        <v>38</v>
      </c>
      <c r="K340" s="153">
        <v>50</v>
      </c>
      <c r="L340" s="153" t="s">
        <v>38</v>
      </c>
      <c r="M340" s="250"/>
    </row>
    <row r="341" spans="4:13" ht="37.5" customHeight="1">
      <c r="D341" s="303"/>
      <c r="E341" s="335"/>
      <c r="F341" s="28">
        <v>2029</v>
      </c>
      <c r="G341" s="247"/>
      <c r="H341" s="153">
        <v>50</v>
      </c>
      <c r="I341" s="153" t="s">
        <v>38</v>
      </c>
      <c r="J341" s="153" t="s">
        <v>38</v>
      </c>
      <c r="K341" s="153">
        <v>50</v>
      </c>
      <c r="L341" s="153" t="s">
        <v>38</v>
      </c>
      <c r="M341" s="250"/>
    </row>
    <row r="342" spans="4:13" ht="32.25" customHeight="1" thickBot="1">
      <c r="D342" s="304"/>
      <c r="E342" s="336"/>
      <c r="F342" s="29">
        <v>2030</v>
      </c>
      <c r="G342" s="299"/>
      <c r="H342" s="154">
        <v>50</v>
      </c>
      <c r="I342" s="154" t="s">
        <v>38</v>
      </c>
      <c r="J342" s="154" t="s">
        <v>38</v>
      </c>
      <c r="K342" s="154">
        <v>50</v>
      </c>
      <c r="L342" s="154" t="s">
        <v>38</v>
      </c>
      <c r="M342" s="338"/>
    </row>
    <row r="343" spans="4:13" ht="15.75">
      <c r="D343" s="305">
        <v>6</v>
      </c>
      <c r="E343" s="334" t="s">
        <v>168</v>
      </c>
      <c r="F343" s="59"/>
      <c r="G343" s="342" t="s">
        <v>169</v>
      </c>
      <c r="H343" s="183">
        <f>SUM(H344:H348)</f>
        <v>1000</v>
      </c>
      <c r="I343" s="183">
        <f t="shared" ref="I343:L343" si="19">SUM(I344:I348)</f>
        <v>0</v>
      </c>
      <c r="J343" s="183">
        <f t="shared" si="19"/>
        <v>1000</v>
      </c>
      <c r="K343" s="183">
        <f t="shared" si="19"/>
        <v>0</v>
      </c>
      <c r="L343" s="183">
        <f t="shared" si="19"/>
        <v>0</v>
      </c>
      <c r="M343" s="337" t="s">
        <v>167</v>
      </c>
    </row>
    <row r="344" spans="4:13" ht="15.75">
      <c r="D344" s="303"/>
      <c r="E344" s="335"/>
      <c r="F344" s="28">
        <v>2026</v>
      </c>
      <c r="G344" s="247"/>
      <c r="H344" s="153">
        <v>200</v>
      </c>
      <c r="I344" s="153" t="s">
        <v>38</v>
      </c>
      <c r="J344" s="153">
        <v>200</v>
      </c>
      <c r="K344" s="153"/>
      <c r="L344" s="153" t="s">
        <v>38</v>
      </c>
      <c r="M344" s="250"/>
    </row>
    <row r="345" spans="4:13" ht="15.75">
      <c r="D345" s="303"/>
      <c r="E345" s="335"/>
      <c r="F345" s="28">
        <v>2027</v>
      </c>
      <c r="G345" s="247"/>
      <c r="H345" s="153">
        <v>300</v>
      </c>
      <c r="I345" s="153" t="s">
        <v>38</v>
      </c>
      <c r="J345" s="153">
        <v>300</v>
      </c>
      <c r="K345" s="153"/>
      <c r="L345" s="153" t="s">
        <v>38</v>
      </c>
      <c r="M345" s="250"/>
    </row>
    <row r="346" spans="4:13" ht="15.75">
      <c r="D346" s="303"/>
      <c r="E346" s="335"/>
      <c r="F346" s="28">
        <v>2028</v>
      </c>
      <c r="G346" s="247"/>
      <c r="H346" s="153">
        <v>200</v>
      </c>
      <c r="I346" s="153" t="s">
        <v>38</v>
      </c>
      <c r="J346" s="153">
        <v>200</v>
      </c>
      <c r="K346" s="153"/>
      <c r="L346" s="153" t="s">
        <v>38</v>
      </c>
      <c r="M346" s="250"/>
    </row>
    <row r="347" spans="4:13" ht="15.75">
      <c r="D347" s="303"/>
      <c r="E347" s="335"/>
      <c r="F347" s="28">
        <v>2029</v>
      </c>
      <c r="G347" s="247"/>
      <c r="H347" s="153">
        <v>200</v>
      </c>
      <c r="I347" s="153" t="s">
        <v>38</v>
      </c>
      <c r="J347" s="153">
        <v>200</v>
      </c>
      <c r="K347" s="153"/>
      <c r="L347" s="153" t="s">
        <v>38</v>
      </c>
      <c r="M347" s="250"/>
    </row>
    <row r="348" spans="4:13" ht="31.5" customHeight="1" thickBot="1">
      <c r="D348" s="304"/>
      <c r="E348" s="336"/>
      <c r="F348" s="29">
        <v>2030</v>
      </c>
      <c r="G348" s="299"/>
      <c r="H348" s="154">
        <v>100</v>
      </c>
      <c r="I348" s="154" t="s">
        <v>38</v>
      </c>
      <c r="J348" s="154">
        <v>100</v>
      </c>
      <c r="K348" s="154"/>
      <c r="L348" s="154" t="s">
        <v>38</v>
      </c>
      <c r="M348" s="338"/>
    </row>
    <row r="349" spans="4:13" ht="15.75">
      <c r="D349" s="305">
        <v>7</v>
      </c>
      <c r="E349" s="334" t="s">
        <v>170</v>
      </c>
      <c r="F349" s="59"/>
      <c r="G349" s="342" t="s">
        <v>169</v>
      </c>
      <c r="H349" s="183">
        <f>SUM(H350:H354)</f>
        <v>600</v>
      </c>
      <c r="I349" s="183">
        <f t="shared" ref="I349:L349" si="20">SUM(I350:I354)</f>
        <v>0</v>
      </c>
      <c r="J349" s="183">
        <f t="shared" si="20"/>
        <v>0</v>
      </c>
      <c r="K349" s="183">
        <f t="shared" si="20"/>
        <v>600</v>
      </c>
      <c r="L349" s="183">
        <f t="shared" si="20"/>
        <v>0</v>
      </c>
      <c r="M349" s="337" t="s">
        <v>167</v>
      </c>
    </row>
    <row r="350" spans="4:13" ht="15.75">
      <c r="D350" s="303"/>
      <c r="E350" s="335"/>
      <c r="F350" s="28">
        <v>2026</v>
      </c>
      <c r="G350" s="247"/>
      <c r="H350" s="153"/>
      <c r="I350" s="153" t="s">
        <v>38</v>
      </c>
      <c r="J350" s="379" t="s">
        <v>40</v>
      </c>
      <c r="K350" s="153"/>
      <c r="L350" s="153" t="s">
        <v>38</v>
      </c>
      <c r="M350" s="250"/>
    </row>
    <row r="351" spans="4:13" ht="15.75">
      <c r="D351" s="303"/>
      <c r="E351" s="335"/>
      <c r="F351" s="28">
        <v>2027</v>
      </c>
      <c r="G351" s="247"/>
      <c r="H351" s="153">
        <v>300</v>
      </c>
      <c r="I351" s="153" t="s">
        <v>38</v>
      </c>
      <c r="J351" s="379"/>
      <c r="K351" s="153">
        <v>300</v>
      </c>
      <c r="L351" s="153" t="s">
        <v>38</v>
      </c>
      <c r="M351" s="250"/>
    </row>
    <row r="352" spans="4:13" ht="15.75">
      <c r="D352" s="303"/>
      <c r="E352" s="335"/>
      <c r="F352" s="28">
        <v>2028</v>
      </c>
      <c r="G352" s="247"/>
      <c r="H352" s="153">
        <v>300</v>
      </c>
      <c r="I352" s="153" t="s">
        <v>38</v>
      </c>
      <c r="J352" s="379"/>
      <c r="K352" s="153">
        <v>300</v>
      </c>
      <c r="L352" s="153" t="s">
        <v>38</v>
      </c>
      <c r="M352" s="250"/>
    </row>
    <row r="353" spans="4:13" ht="15.75">
      <c r="D353" s="303"/>
      <c r="E353" s="335"/>
      <c r="F353" s="28">
        <v>2029</v>
      </c>
      <c r="G353" s="247"/>
      <c r="H353" s="153"/>
      <c r="I353" s="153" t="s">
        <v>38</v>
      </c>
      <c r="J353" s="379"/>
      <c r="K353" s="153"/>
      <c r="L353" s="153" t="s">
        <v>38</v>
      </c>
      <c r="M353" s="250"/>
    </row>
    <row r="354" spans="4:13" ht="24.75" customHeight="1" thickBot="1">
      <c r="D354" s="303"/>
      <c r="E354" s="335"/>
      <c r="F354" s="29">
        <v>2030</v>
      </c>
      <c r="G354" s="299"/>
      <c r="H354" s="154"/>
      <c r="I354" s="154" t="s">
        <v>38</v>
      </c>
      <c r="J354" s="381"/>
      <c r="K354" s="154"/>
      <c r="L354" s="154" t="s">
        <v>38</v>
      </c>
      <c r="M354" s="338"/>
    </row>
    <row r="355" spans="4:13" ht="37.5" customHeight="1" thickBot="1">
      <c r="D355" s="39"/>
      <c r="E355" s="58" t="s">
        <v>95</v>
      </c>
      <c r="F355" s="185"/>
      <c r="G355" s="186"/>
      <c r="H355" s="183">
        <f t="shared" ref="H355:H360" si="21">SUM(H307)+SUM(H313)+SUM(H325)+SUM(H319)+SUM(H331)+SUM(H337)+SUM(H343)+SUM(H349)</f>
        <v>9810</v>
      </c>
      <c r="I355" s="183">
        <f>SUM(I307)+SUM(I313)+SUM(I325)+SUM(I319)+SUM(I331)+SUM(I337)+SUM(I343)+SUM(I349)</f>
        <v>0</v>
      </c>
      <c r="J355" s="183">
        <f t="shared" ref="J355:J360" si="22">SUM(J307)+SUM(J313)+SUM(J325)+SUM(J319)+SUM(J331)+SUM(J337)+SUM(J343)+SUM(J349)</f>
        <v>3500</v>
      </c>
      <c r="K355" s="183">
        <f>SUM(K307)+SUM(K313)+SUM(K325)+SUM(K319)+SUM(K331)+SUM(K337)+SUM(K343)+SUM(K349)</f>
        <v>6310</v>
      </c>
      <c r="L355" s="183">
        <f>SUM(L307)+SUM(L313)+SUM(L325)+SUM(L319)+SUM(L331)+SUM(L337)+SUM(L343)+SUM(L349)</f>
        <v>0</v>
      </c>
      <c r="M355" s="28"/>
    </row>
    <row r="356" spans="4:13" ht="15.75">
      <c r="D356" s="31"/>
      <c r="E356" s="62"/>
      <c r="F356" s="74">
        <v>2026</v>
      </c>
      <c r="G356" s="73"/>
      <c r="H356" s="122">
        <f t="shared" si="21"/>
        <v>2460</v>
      </c>
      <c r="I356" s="122">
        <v>0</v>
      </c>
      <c r="J356" s="122">
        <f t="shared" si="22"/>
        <v>700</v>
      </c>
      <c r="K356" s="122">
        <f>SUM(K308)+SUM(K314)+SUM(K326)+SUM(K320)+SUM(K332)+SUM(K338)+SUM(K344)+SUM(K350)</f>
        <v>1760</v>
      </c>
      <c r="L356" s="122">
        <v>0</v>
      </c>
      <c r="M356" s="39"/>
    </row>
    <row r="357" spans="4:13" ht="15.75">
      <c r="D357" s="31"/>
      <c r="E357" s="62"/>
      <c r="F357" s="74">
        <v>2027</v>
      </c>
      <c r="G357" s="74"/>
      <c r="H357" s="124">
        <f t="shared" si="21"/>
        <v>1700</v>
      </c>
      <c r="I357" s="124">
        <v>0</v>
      </c>
      <c r="J357" s="124">
        <f t="shared" si="22"/>
        <v>800</v>
      </c>
      <c r="K357" s="124">
        <f>SUM(K309)+SUM(K315)+SUM(K327)+SUM(K321)+SUM(K333)+SUM(K339)+SUM(K345)+SUM(K351)</f>
        <v>900</v>
      </c>
      <c r="L357" s="124">
        <v>0</v>
      </c>
      <c r="M357" s="31"/>
    </row>
    <row r="358" spans="4:13" ht="15.75">
      <c r="D358" s="31"/>
      <c r="E358" s="62"/>
      <c r="F358" s="74">
        <v>2028</v>
      </c>
      <c r="G358" s="74"/>
      <c r="H358" s="124">
        <f t="shared" si="21"/>
        <v>2000</v>
      </c>
      <c r="I358" s="124">
        <v>0</v>
      </c>
      <c r="J358" s="124">
        <f t="shared" si="22"/>
        <v>700</v>
      </c>
      <c r="K358" s="124">
        <f>SUM(K310)+SUM(K316)+SUM(K322)+SUM(K328)+SUM(K334)+SUM(K340)+SUM(K346)+SUM(K352)</f>
        <v>1300</v>
      </c>
      <c r="L358" s="124">
        <v>0</v>
      </c>
      <c r="M358" s="31"/>
    </row>
    <row r="359" spans="4:13" ht="15.75">
      <c r="D359" s="31"/>
      <c r="E359" s="62"/>
      <c r="F359" s="74">
        <v>2029</v>
      </c>
      <c r="G359" s="74"/>
      <c r="H359" s="124">
        <f t="shared" si="21"/>
        <v>1850</v>
      </c>
      <c r="I359" s="124">
        <v>0</v>
      </c>
      <c r="J359" s="124">
        <f t="shared" si="22"/>
        <v>700</v>
      </c>
      <c r="K359" s="124">
        <f>SUM(K311)+SUM(K317)+SUM(K323)+SUM(K329)+SUM(K335)+SUM(K341)+SUM(K347)+SUM(K353)</f>
        <v>1150</v>
      </c>
      <c r="L359" s="124">
        <v>0</v>
      </c>
      <c r="M359" s="31"/>
    </row>
    <row r="360" spans="4:13" ht="42" customHeight="1" thickBot="1">
      <c r="D360" s="55"/>
      <c r="E360" s="187"/>
      <c r="F360" s="75">
        <v>2030</v>
      </c>
      <c r="G360" s="75"/>
      <c r="H360" s="188">
        <f t="shared" si="21"/>
        <v>1800</v>
      </c>
      <c r="I360" s="188">
        <v>0</v>
      </c>
      <c r="J360" s="188">
        <f t="shared" si="22"/>
        <v>600</v>
      </c>
      <c r="K360" s="188">
        <f>SUM(K312)+SUM(K318)+SUM(K324)+SUM(K330)+SUM(K336)+SUM(K342)+SUM(K348)+SUM(K354)</f>
        <v>1200</v>
      </c>
      <c r="L360" s="188">
        <v>0</v>
      </c>
      <c r="M360" s="55"/>
    </row>
    <row r="361" spans="4:13" ht="39" customHeight="1">
      <c r="D361" s="8"/>
      <c r="E361" s="8"/>
      <c r="F361" s="8"/>
      <c r="G361" s="8"/>
      <c r="H361" s="8"/>
      <c r="I361" s="8"/>
      <c r="J361" s="8"/>
      <c r="K361" s="8"/>
      <c r="L361" s="8"/>
      <c r="M361" s="9"/>
    </row>
    <row r="362" spans="4:13" ht="39.75" customHeight="1">
      <c r="D362" s="8"/>
      <c r="E362" s="253" t="s">
        <v>171</v>
      </c>
      <c r="F362" s="253"/>
      <c r="G362" s="253"/>
      <c r="H362" s="253"/>
      <c r="I362" s="253"/>
      <c r="J362" s="253"/>
      <c r="K362" s="253"/>
      <c r="L362" s="253"/>
      <c r="M362" s="9"/>
    </row>
    <row r="363" spans="4:13" ht="15.75">
      <c r="D363" s="8"/>
      <c r="E363" s="8"/>
      <c r="F363" s="8"/>
      <c r="G363" s="8"/>
      <c r="H363" s="8"/>
      <c r="I363" s="8"/>
      <c r="J363" s="8"/>
      <c r="K363" s="8"/>
      <c r="L363" s="8"/>
      <c r="M363" s="44" t="s">
        <v>172</v>
      </c>
    </row>
    <row r="364" spans="4:13" ht="15.75">
      <c r="D364" s="178"/>
      <c r="E364" s="8"/>
      <c r="F364" s="8"/>
      <c r="G364" s="8"/>
      <c r="H364" s="8"/>
      <c r="I364" s="8"/>
      <c r="J364" s="8"/>
      <c r="K364" s="8"/>
      <c r="L364" s="8"/>
      <c r="M364" s="9"/>
    </row>
    <row r="365" spans="4:13" ht="16.5" thickBot="1">
      <c r="D365" s="189"/>
      <c r="E365" s="8"/>
      <c r="F365" s="8"/>
      <c r="G365" s="8"/>
      <c r="H365" s="8"/>
      <c r="I365" s="8"/>
      <c r="J365" s="8"/>
      <c r="K365" s="8"/>
      <c r="L365" s="8"/>
      <c r="M365" s="9"/>
    </row>
    <row r="366" spans="4:13" ht="16.5" thickBot="1">
      <c r="D366" s="11" t="s">
        <v>4</v>
      </c>
      <c r="E366" s="246" t="s">
        <v>5</v>
      </c>
      <c r="F366" s="246" t="s">
        <v>6</v>
      </c>
      <c r="G366" s="246" t="s">
        <v>7</v>
      </c>
      <c r="H366" s="246" t="s">
        <v>8</v>
      </c>
      <c r="I366" s="256" t="s">
        <v>149</v>
      </c>
      <c r="J366" s="257"/>
      <c r="K366" s="257"/>
      <c r="L366" s="257"/>
      <c r="M366" s="234" t="s">
        <v>10</v>
      </c>
    </row>
    <row r="367" spans="4:13" ht="16.5" thickBot="1">
      <c r="D367" s="12" t="s">
        <v>11</v>
      </c>
      <c r="E367" s="247"/>
      <c r="F367" s="247"/>
      <c r="G367" s="247"/>
      <c r="H367" s="247"/>
      <c r="I367" s="246" t="s">
        <v>12</v>
      </c>
      <c r="J367" s="259" t="s">
        <v>55</v>
      </c>
      <c r="K367" s="260"/>
      <c r="L367" s="389" t="s">
        <v>173</v>
      </c>
      <c r="M367" s="235"/>
    </row>
    <row r="368" spans="4:13" ht="15.75">
      <c r="D368" s="190"/>
      <c r="E368" s="247"/>
      <c r="F368" s="247"/>
      <c r="G368" s="247"/>
      <c r="H368" s="247"/>
      <c r="I368" s="247"/>
      <c r="J368" s="337"/>
      <c r="K368" s="305" t="s">
        <v>150</v>
      </c>
      <c r="L368" s="343"/>
      <c r="M368" s="235"/>
    </row>
    <row r="369" spans="4:13" ht="63" customHeight="1" thickBot="1">
      <c r="D369" s="190"/>
      <c r="E369" s="247"/>
      <c r="F369" s="247"/>
      <c r="G369" s="247"/>
      <c r="H369" s="247"/>
      <c r="I369" s="247"/>
      <c r="J369" s="250"/>
      <c r="K369" s="303"/>
      <c r="L369" s="343"/>
      <c r="M369" s="235"/>
    </row>
    <row r="370" spans="4:13" ht="15.75">
      <c r="D370" s="311">
        <v>1</v>
      </c>
      <c r="E370" s="337" t="s">
        <v>174</v>
      </c>
      <c r="F370" s="39"/>
      <c r="G370" s="234" t="s">
        <v>175</v>
      </c>
      <c r="H370" s="41">
        <f>SUM(H371:H375)</f>
        <v>580</v>
      </c>
      <c r="I370" s="41">
        <f>SUM(I371:I375)</f>
        <v>0</v>
      </c>
      <c r="J370" s="41">
        <f>SUM(J371:J375)</f>
        <v>0</v>
      </c>
      <c r="K370" s="41">
        <f>SUM(K371:K375)</f>
        <v>500</v>
      </c>
      <c r="L370" s="41">
        <f>SUM(L371:L375)</f>
        <v>80</v>
      </c>
      <c r="M370" s="234" t="s">
        <v>176</v>
      </c>
    </row>
    <row r="371" spans="4:13" ht="15.75">
      <c r="D371" s="312"/>
      <c r="E371" s="250"/>
      <c r="F371" s="31">
        <v>2026</v>
      </c>
      <c r="G371" s="235"/>
      <c r="H371" s="43">
        <v>120</v>
      </c>
      <c r="I371" s="43" t="s">
        <v>38</v>
      </c>
      <c r="J371" s="366" t="s">
        <v>177</v>
      </c>
      <c r="K371" s="43">
        <v>100</v>
      </c>
      <c r="L371" s="43">
        <v>20</v>
      </c>
      <c r="M371" s="235"/>
    </row>
    <row r="372" spans="4:13" ht="15.75">
      <c r="D372" s="312"/>
      <c r="E372" s="250"/>
      <c r="F372" s="31">
        <v>2027</v>
      </c>
      <c r="G372" s="235"/>
      <c r="H372" s="43">
        <v>120</v>
      </c>
      <c r="I372" s="43" t="s">
        <v>38</v>
      </c>
      <c r="J372" s="366"/>
      <c r="K372" s="43">
        <v>100</v>
      </c>
      <c r="L372" s="43">
        <v>20</v>
      </c>
      <c r="M372" s="235"/>
    </row>
    <row r="373" spans="4:13" ht="15.75">
      <c r="D373" s="312"/>
      <c r="E373" s="250"/>
      <c r="F373" s="31">
        <v>2028</v>
      </c>
      <c r="G373" s="235"/>
      <c r="H373" s="43">
        <v>120</v>
      </c>
      <c r="I373" s="43" t="s">
        <v>38</v>
      </c>
      <c r="J373" s="366"/>
      <c r="K373" s="43">
        <v>100</v>
      </c>
      <c r="L373" s="43">
        <v>20</v>
      </c>
      <c r="M373" s="235"/>
    </row>
    <row r="374" spans="4:13" ht="15.75">
      <c r="D374" s="312"/>
      <c r="E374" s="250"/>
      <c r="F374" s="31">
        <v>2029</v>
      </c>
      <c r="G374" s="235"/>
      <c r="H374" s="43">
        <v>110</v>
      </c>
      <c r="I374" s="43" t="s">
        <v>38</v>
      </c>
      <c r="J374" s="366"/>
      <c r="K374" s="43">
        <v>100</v>
      </c>
      <c r="L374" s="43">
        <v>10</v>
      </c>
      <c r="M374" s="235"/>
    </row>
    <row r="375" spans="4:13" ht="16.5" thickBot="1">
      <c r="D375" s="313"/>
      <c r="E375" s="338"/>
      <c r="F375" s="55">
        <v>2030</v>
      </c>
      <c r="G375" s="241"/>
      <c r="H375" s="57">
        <v>110</v>
      </c>
      <c r="I375" s="57" t="s">
        <v>38</v>
      </c>
      <c r="J375" s="367"/>
      <c r="K375" s="57">
        <v>100</v>
      </c>
      <c r="L375" s="57">
        <v>10</v>
      </c>
      <c r="M375" s="241"/>
    </row>
    <row r="376" spans="4:13" ht="15.75">
      <c r="D376" s="311">
        <v>2</v>
      </c>
      <c r="E376" s="337" t="s">
        <v>178</v>
      </c>
      <c r="F376" s="39"/>
      <c r="G376" s="234" t="s">
        <v>179</v>
      </c>
      <c r="H376" s="41">
        <f>SUM(H377:H381)</f>
        <v>500</v>
      </c>
      <c r="I376" s="41">
        <f>SUM(I377:I381)</f>
        <v>0</v>
      </c>
      <c r="J376" s="176">
        <f>SUM(J377:J381)</f>
        <v>0</v>
      </c>
      <c r="K376" s="41">
        <f>SUM(K377:K381)</f>
        <v>500</v>
      </c>
      <c r="L376" s="41">
        <f>SUM(L377:L381)</f>
        <v>0</v>
      </c>
      <c r="M376" s="234" t="s">
        <v>180</v>
      </c>
    </row>
    <row r="377" spans="4:13" ht="15.75">
      <c r="D377" s="312"/>
      <c r="E377" s="250"/>
      <c r="F377" s="31"/>
      <c r="G377" s="235"/>
      <c r="H377" s="43">
        <v>100</v>
      </c>
      <c r="I377" s="43" t="s">
        <v>38</v>
      </c>
      <c r="J377" s="382" t="s">
        <v>177</v>
      </c>
      <c r="K377" s="43">
        <v>100</v>
      </c>
      <c r="L377" s="43" t="s">
        <v>38</v>
      </c>
      <c r="M377" s="235"/>
    </row>
    <row r="378" spans="4:13" ht="15.75">
      <c r="D378" s="312"/>
      <c r="E378" s="250"/>
      <c r="F378" s="31"/>
      <c r="G378" s="235"/>
      <c r="H378" s="43">
        <v>100</v>
      </c>
      <c r="I378" s="43" t="s">
        <v>38</v>
      </c>
      <c r="J378" s="382"/>
      <c r="K378" s="43">
        <v>100</v>
      </c>
      <c r="L378" s="43" t="s">
        <v>38</v>
      </c>
      <c r="M378" s="235"/>
    </row>
    <row r="379" spans="4:13" ht="15.75">
      <c r="D379" s="312"/>
      <c r="E379" s="250"/>
      <c r="F379" s="31"/>
      <c r="G379" s="235"/>
      <c r="H379" s="43">
        <v>100</v>
      </c>
      <c r="I379" s="43" t="s">
        <v>38</v>
      </c>
      <c r="J379" s="382"/>
      <c r="K379" s="43">
        <v>100</v>
      </c>
      <c r="L379" s="43" t="s">
        <v>38</v>
      </c>
      <c r="M379" s="235"/>
    </row>
    <row r="380" spans="4:13" ht="93.75" customHeight="1">
      <c r="D380" s="312"/>
      <c r="E380" s="250"/>
      <c r="F380" s="31"/>
      <c r="G380" s="235"/>
      <c r="H380" s="43">
        <v>100</v>
      </c>
      <c r="I380" s="43" t="s">
        <v>38</v>
      </c>
      <c r="J380" s="382"/>
      <c r="K380" s="43">
        <v>100</v>
      </c>
      <c r="L380" s="43" t="s">
        <v>38</v>
      </c>
      <c r="M380" s="235"/>
    </row>
    <row r="381" spans="4:13" ht="16.5" thickBot="1">
      <c r="D381" s="313"/>
      <c r="E381" s="338"/>
      <c r="F381" s="55"/>
      <c r="G381" s="241"/>
      <c r="H381" s="57">
        <v>100</v>
      </c>
      <c r="I381" s="57" t="s">
        <v>38</v>
      </c>
      <c r="J381" s="383"/>
      <c r="K381" s="57">
        <v>100</v>
      </c>
      <c r="L381" s="57" t="s">
        <v>38</v>
      </c>
      <c r="M381" s="241"/>
    </row>
    <row r="382" spans="4:13" ht="15.75">
      <c r="D382" s="314">
        <v>3</v>
      </c>
      <c r="E382" s="339" t="s">
        <v>181</v>
      </c>
      <c r="F382" s="59"/>
      <c r="G382" s="339" t="s">
        <v>182</v>
      </c>
      <c r="H382" s="61">
        <f>SUM(H383:H387)</f>
        <v>200</v>
      </c>
      <c r="I382" s="61">
        <f t="shared" ref="I382:K382" si="23">SUM(I383:I387)</f>
        <v>0</v>
      </c>
      <c r="J382" s="61">
        <f t="shared" si="23"/>
        <v>0</v>
      </c>
      <c r="K382" s="61">
        <f t="shared" si="23"/>
        <v>200</v>
      </c>
      <c r="L382" s="91">
        <f t="shared" ref="L382" si="24">SUM(L383:L387)</f>
        <v>0</v>
      </c>
      <c r="M382" s="234" t="s">
        <v>183</v>
      </c>
    </row>
    <row r="383" spans="4:13" ht="15.75">
      <c r="D383" s="315"/>
      <c r="E383" s="281"/>
      <c r="F383" s="28">
        <v>2026</v>
      </c>
      <c r="G383" s="281"/>
      <c r="H383" s="153">
        <v>100</v>
      </c>
      <c r="I383" s="153" t="s">
        <v>38</v>
      </c>
      <c r="J383" s="153" t="s">
        <v>38</v>
      </c>
      <c r="K383" s="26">
        <v>100</v>
      </c>
      <c r="L383" s="193"/>
      <c r="M383" s="235"/>
    </row>
    <row r="384" spans="4:13" ht="15.75">
      <c r="D384" s="315"/>
      <c r="E384" s="281"/>
      <c r="F384" s="28">
        <v>2027</v>
      </c>
      <c r="G384" s="281"/>
      <c r="H384" s="153">
        <v>100</v>
      </c>
      <c r="I384" s="153" t="s">
        <v>38</v>
      </c>
      <c r="J384" s="153" t="s">
        <v>38</v>
      </c>
      <c r="K384" s="26">
        <v>100</v>
      </c>
      <c r="L384" s="193"/>
      <c r="M384" s="235"/>
    </row>
    <row r="385" spans="4:13" ht="15.75">
      <c r="D385" s="315"/>
      <c r="E385" s="281"/>
      <c r="F385" s="28"/>
      <c r="G385" s="281"/>
      <c r="H385" s="153"/>
      <c r="I385" s="153" t="s">
        <v>38</v>
      </c>
      <c r="J385" s="153" t="s">
        <v>38</v>
      </c>
      <c r="K385" s="26"/>
      <c r="L385" s="193"/>
      <c r="M385" s="235"/>
    </row>
    <row r="386" spans="4:13" ht="24.75" customHeight="1">
      <c r="D386" s="315"/>
      <c r="E386" s="281"/>
      <c r="F386" s="28"/>
      <c r="G386" s="281"/>
      <c r="H386" s="153"/>
      <c r="I386" s="153" t="s">
        <v>38</v>
      </c>
      <c r="J386" s="153" t="s">
        <v>38</v>
      </c>
      <c r="K386" s="26"/>
      <c r="L386" s="193"/>
      <c r="M386" s="235"/>
    </row>
    <row r="387" spans="4:13" ht="31.5" customHeight="1" thickBot="1">
      <c r="D387" s="316"/>
      <c r="E387" s="282"/>
      <c r="F387" s="29"/>
      <c r="G387" s="282"/>
      <c r="H387" s="154"/>
      <c r="I387" s="154" t="s">
        <v>38</v>
      </c>
      <c r="J387" s="154" t="s">
        <v>46</v>
      </c>
      <c r="K387" s="30"/>
      <c r="L387" s="194"/>
      <c r="M387" s="241"/>
    </row>
    <row r="388" spans="4:13" ht="23.25" customHeight="1">
      <c r="D388" s="305">
        <v>4</v>
      </c>
      <c r="E388" s="340" t="s">
        <v>184</v>
      </c>
      <c r="F388" s="59"/>
      <c r="G388" s="242" t="s">
        <v>182</v>
      </c>
      <c r="H388" s="156">
        <f>SUM(H389:H393)</f>
        <v>1000</v>
      </c>
      <c r="I388" s="156">
        <f>SUM(I389:I393)</f>
        <v>0</v>
      </c>
      <c r="J388" s="156">
        <f>SUM(J389:J393)</f>
        <v>0</v>
      </c>
      <c r="K388" s="156">
        <f>SUM(K389:K393)</f>
        <v>1000</v>
      </c>
      <c r="L388" s="195">
        <f t="shared" ref="L388" si="25">SUM(L389:L393)</f>
        <v>0</v>
      </c>
      <c r="M388" s="236" t="s">
        <v>185</v>
      </c>
    </row>
    <row r="389" spans="4:13" ht="14.25" customHeight="1">
      <c r="D389" s="303"/>
      <c r="E389" s="330"/>
      <c r="F389" s="28">
        <v>2026</v>
      </c>
      <c r="G389" s="243"/>
      <c r="H389" s="26">
        <v>200</v>
      </c>
      <c r="I389" s="26" t="s">
        <v>38</v>
      </c>
      <c r="J389" s="26" t="s">
        <v>38</v>
      </c>
      <c r="K389" s="26">
        <v>200</v>
      </c>
      <c r="L389" s="191" t="s">
        <v>38</v>
      </c>
      <c r="M389" s="237"/>
    </row>
    <row r="390" spans="4:13" ht="15" customHeight="1">
      <c r="D390" s="303"/>
      <c r="E390" s="330"/>
      <c r="F390" s="28">
        <v>2027</v>
      </c>
      <c r="G390" s="243"/>
      <c r="H390" s="26">
        <v>200</v>
      </c>
      <c r="I390" s="26" t="s">
        <v>38</v>
      </c>
      <c r="J390" s="26" t="s">
        <v>38</v>
      </c>
      <c r="K390" s="26">
        <v>200</v>
      </c>
      <c r="L390" s="191" t="s">
        <v>38</v>
      </c>
      <c r="M390" s="237"/>
    </row>
    <row r="391" spans="4:13" ht="15.75">
      <c r="D391" s="303"/>
      <c r="E391" s="330"/>
      <c r="F391" s="28">
        <v>2028</v>
      </c>
      <c r="G391" s="243"/>
      <c r="H391" s="26">
        <v>200</v>
      </c>
      <c r="I391" s="26" t="s">
        <v>38</v>
      </c>
      <c r="J391" s="26" t="s">
        <v>38</v>
      </c>
      <c r="K391" s="26">
        <v>200</v>
      </c>
      <c r="L391" s="191" t="s">
        <v>38</v>
      </c>
      <c r="M391" s="237"/>
    </row>
    <row r="392" spans="4:13" ht="15.75">
      <c r="D392" s="303"/>
      <c r="E392" s="330"/>
      <c r="F392" s="28">
        <v>2029</v>
      </c>
      <c r="G392" s="243"/>
      <c r="H392" s="26">
        <v>200</v>
      </c>
      <c r="I392" s="26" t="s">
        <v>38</v>
      </c>
      <c r="J392" s="26" t="s">
        <v>38</v>
      </c>
      <c r="K392" s="26">
        <v>200</v>
      </c>
      <c r="L392" s="191" t="s">
        <v>38</v>
      </c>
      <c r="M392" s="237"/>
    </row>
    <row r="393" spans="4:13" ht="16.5" thickBot="1">
      <c r="D393" s="304"/>
      <c r="E393" s="341"/>
      <c r="F393" s="29">
        <v>2030</v>
      </c>
      <c r="G393" s="244"/>
      <c r="H393" s="30">
        <v>200</v>
      </c>
      <c r="I393" s="30" t="s">
        <v>38</v>
      </c>
      <c r="J393" s="30" t="s">
        <v>38</v>
      </c>
      <c r="K393" s="30">
        <v>200</v>
      </c>
      <c r="L393" s="192" t="s">
        <v>38</v>
      </c>
      <c r="M393" s="238"/>
    </row>
    <row r="394" spans="4:13" ht="15.75">
      <c r="D394" s="305">
        <v>5</v>
      </c>
      <c r="E394" s="340" t="s">
        <v>186</v>
      </c>
      <c r="F394" s="59"/>
      <c r="G394" s="242" t="s">
        <v>182</v>
      </c>
      <c r="H394" s="156">
        <f>SUM(H395:H399)</f>
        <v>300</v>
      </c>
      <c r="I394" s="156">
        <f>SUM(I395:I399)</f>
        <v>0</v>
      </c>
      <c r="J394" s="156">
        <f>SUM(J395:J399)</f>
        <v>0</v>
      </c>
      <c r="K394" s="156">
        <f>SUM(K395:K399)</f>
        <v>300</v>
      </c>
      <c r="L394" s="195">
        <f>SUM(L395:L399)</f>
        <v>0</v>
      </c>
      <c r="M394" s="236" t="s">
        <v>187</v>
      </c>
    </row>
    <row r="395" spans="4:13" ht="15.75">
      <c r="D395" s="303"/>
      <c r="E395" s="330"/>
      <c r="F395" s="28">
        <v>2026</v>
      </c>
      <c r="G395" s="243"/>
      <c r="H395" s="26"/>
      <c r="I395" s="26" t="s">
        <v>38</v>
      </c>
      <c r="J395" s="26" t="s">
        <v>38</v>
      </c>
      <c r="K395" s="26"/>
      <c r="L395" s="191" t="s">
        <v>38</v>
      </c>
      <c r="M395" s="237"/>
    </row>
    <row r="396" spans="4:13" ht="15.75">
      <c r="D396" s="303"/>
      <c r="E396" s="330"/>
      <c r="F396" s="28">
        <v>2027</v>
      </c>
      <c r="G396" s="243"/>
      <c r="H396" s="26">
        <v>50</v>
      </c>
      <c r="I396" s="26" t="s">
        <v>38</v>
      </c>
      <c r="J396" s="26" t="s">
        <v>38</v>
      </c>
      <c r="K396" s="26">
        <v>50</v>
      </c>
      <c r="L396" s="191" t="s">
        <v>38</v>
      </c>
      <c r="M396" s="237"/>
    </row>
    <row r="397" spans="4:13" ht="15.75">
      <c r="D397" s="303"/>
      <c r="E397" s="330"/>
      <c r="F397" s="28">
        <v>2028</v>
      </c>
      <c r="G397" s="243"/>
      <c r="H397" s="26">
        <v>50</v>
      </c>
      <c r="I397" s="26" t="s">
        <v>38</v>
      </c>
      <c r="J397" s="26" t="s">
        <v>38</v>
      </c>
      <c r="K397" s="26">
        <v>50</v>
      </c>
      <c r="L397" s="191" t="s">
        <v>38</v>
      </c>
      <c r="M397" s="237"/>
    </row>
    <row r="398" spans="4:13" ht="15.75">
      <c r="D398" s="303"/>
      <c r="E398" s="330"/>
      <c r="F398" s="28">
        <v>2029</v>
      </c>
      <c r="G398" s="243"/>
      <c r="H398" s="26">
        <v>100</v>
      </c>
      <c r="I398" s="26" t="s">
        <v>38</v>
      </c>
      <c r="J398" s="26" t="s">
        <v>38</v>
      </c>
      <c r="K398" s="26">
        <v>100</v>
      </c>
      <c r="L398" s="191" t="s">
        <v>38</v>
      </c>
      <c r="M398" s="237"/>
    </row>
    <row r="399" spans="4:13" ht="16.5" thickBot="1">
      <c r="D399" s="304"/>
      <c r="E399" s="341"/>
      <c r="F399" s="29">
        <v>2030</v>
      </c>
      <c r="G399" s="244"/>
      <c r="H399" s="30">
        <v>100</v>
      </c>
      <c r="I399" s="30" t="s">
        <v>38</v>
      </c>
      <c r="J399" s="30" t="s">
        <v>38</v>
      </c>
      <c r="K399" s="30">
        <v>100</v>
      </c>
      <c r="L399" s="192" t="s">
        <v>38</v>
      </c>
      <c r="M399" s="238"/>
    </row>
    <row r="400" spans="4:13" ht="15.75">
      <c r="D400" s="305">
        <v>6</v>
      </c>
      <c r="E400" s="342" t="s">
        <v>188</v>
      </c>
      <c r="F400" s="59"/>
      <c r="G400" s="342" t="s">
        <v>189</v>
      </c>
      <c r="H400" s="156"/>
      <c r="I400" s="156">
        <f t="shared" ref="I400:L400" si="26">SUM(I401:I405)</f>
        <v>0</v>
      </c>
      <c r="J400" s="156"/>
      <c r="K400" s="156">
        <f t="shared" si="26"/>
        <v>0</v>
      </c>
      <c r="L400" s="195">
        <f t="shared" si="26"/>
        <v>0</v>
      </c>
      <c r="M400" s="234" t="s">
        <v>190</v>
      </c>
    </row>
    <row r="401" spans="4:13" ht="15.75">
      <c r="D401" s="303"/>
      <c r="E401" s="247"/>
      <c r="F401" s="28">
        <v>2026</v>
      </c>
      <c r="G401" s="247"/>
      <c r="H401" s="369" t="s">
        <v>40</v>
      </c>
      <c r="I401" s="26" t="s">
        <v>38</v>
      </c>
      <c r="J401" s="369" t="s">
        <v>40</v>
      </c>
      <c r="K401" s="26" t="s">
        <v>38</v>
      </c>
      <c r="L401" s="191" t="s">
        <v>38</v>
      </c>
      <c r="M401" s="235"/>
    </row>
    <row r="402" spans="4:13" ht="15.75">
      <c r="D402" s="303"/>
      <c r="E402" s="247"/>
      <c r="F402" s="28">
        <v>2027</v>
      </c>
      <c r="G402" s="247"/>
      <c r="H402" s="369"/>
      <c r="I402" s="26" t="s">
        <v>38</v>
      </c>
      <c r="J402" s="369"/>
      <c r="K402" s="26" t="s">
        <v>38</v>
      </c>
      <c r="L402" s="191" t="s">
        <v>38</v>
      </c>
      <c r="M402" s="235"/>
    </row>
    <row r="403" spans="4:13" ht="15.75">
      <c r="D403" s="303"/>
      <c r="E403" s="247"/>
      <c r="F403" s="28">
        <v>2028</v>
      </c>
      <c r="G403" s="247"/>
      <c r="H403" s="369"/>
      <c r="I403" s="26" t="s">
        <v>38</v>
      </c>
      <c r="J403" s="369"/>
      <c r="K403" s="26" t="s">
        <v>38</v>
      </c>
      <c r="L403" s="191" t="s">
        <v>38</v>
      </c>
      <c r="M403" s="235"/>
    </row>
    <row r="404" spans="4:13" ht="15.75">
      <c r="D404" s="303"/>
      <c r="E404" s="247"/>
      <c r="F404" s="28">
        <v>2029</v>
      </c>
      <c r="G404" s="247"/>
      <c r="H404" s="369"/>
      <c r="I404" s="26" t="s">
        <v>38</v>
      </c>
      <c r="J404" s="369"/>
      <c r="K404" s="26" t="s">
        <v>38</v>
      </c>
      <c r="L404" s="191" t="s">
        <v>38</v>
      </c>
      <c r="M404" s="235"/>
    </row>
    <row r="405" spans="4:13" ht="16.5" thickBot="1">
      <c r="D405" s="304"/>
      <c r="E405" s="299"/>
      <c r="F405" s="29">
        <v>2030</v>
      </c>
      <c r="G405" s="299"/>
      <c r="H405" s="370"/>
      <c r="I405" s="30" t="s">
        <v>38</v>
      </c>
      <c r="J405" s="370"/>
      <c r="K405" s="30" t="s">
        <v>38</v>
      </c>
      <c r="L405" s="192" t="s">
        <v>38</v>
      </c>
      <c r="M405" s="241"/>
    </row>
    <row r="406" spans="4:13" ht="15.75">
      <c r="D406" s="247">
        <v>7</v>
      </c>
      <c r="E406" s="343" t="s">
        <v>191</v>
      </c>
      <c r="F406" s="31"/>
      <c r="G406" s="354" t="s">
        <v>192</v>
      </c>
      <c r="H406" s="196">
        <f>SUM(H407:H411)</f>
        <v>500</v>
      </c>
      <c r="I406" s="196">
        <v>0</v>
      </c>
      <c r="J406" s="196">
        <f>SUM(J407:J411)</f>
        <v>500</v>
      </c>
      <c r="K406" s="196">
        <v>0</v>
      </c>
      <c r="L406" s="213">
        <v>0</v>
      </c>
      <c r="M406" s="235" t="s">
        <v>193</v>
      </c>
    </row>
    <row r="407" spans="4:13" ht="15.75">
      <c r="D407" s="247"/>
      <c r="E407" s="343"/>
      <c r="F407" s="31">
        <v>2026</v>
      </c>
      <c r="G407" s="354"/>
      <c r="H407" s="197">
        <v>80</v>
      </c>
      <c r="I407" s="26"/>
      <c r="J407" s="26">
        <v>80</v>
      </c>
      <c r="K407" s="26"/>
      <c r="L407" s="26"/>
      <c r="M407" s="235"/>
    </row>
    <row r="408" spans="4:13" ht="15.75">
      <c r="D408" s="247"/>
      <c r="E408" s="343"/>
      <c r="F408" s="31">
        <v>2027</v>
      </c>
      <c r="G408" s="354"/>
      <c r="H408" s="197">
        <v>90</v>
      </c>
      <c r="I408" s="26"/>
      <c r="J408" s="26">
        <v>90</v>
      </c>
      <c r="K408" s="26"/>
      <c r="L408" s="26"/>
      <c r="M408" s="235"/>
    </row>
    <row r="409" spans="4:13" ht="15.75">
      <c r="D409" s="247"/>
      <c r="E409" s="343"/>
      <c r="F409" s="31">
        <v>2028</v>
      </c>
      <c r="G409" s="354"/>
      <c r="H409" s="197">
        <v>100</v>
      </c>
      <c r="I409" s="26"/>
      <c r="J409" s="26">
        <v>100</v>
      </c>
      <c r="K409" s="26"/>
      <c r="L409" s="191"/>
      <c r="M409" s="235"/>
    </row>
    <row r="410" spans="4:13" ht="15.75">
      <c r="D410" s="247"/>
      <c r="E410" s="343"/>
      <c r="F410" s="31">
        <v>2029</v>
      </c>
      <c r="G410" s="354"/>
      <c r="H410" s="197">
        <v>110</v>
      </c>
      <c r="I410" s="26"/>
      <c r="J410" s="26">
        <v>110</v>
      </c>
      <c r="K410" s="26"/>
      <c r="L410" s="191"/>
      <c r="M410" s="235"/>
    </row>
    <row r="411" spans="4:13" ht="16.5" thickBot="1">
      <c r="D411" s="248"/>
      <c r="E411" s="344"/>
      <c r="F411" s="55">
        <v>2030</v>
      </c>
      <c r="G411" s="425"/>
      <c r="H411" s="198">
        <v>120</v>
      </c>
      <c r="I411" s="30"/>
      <c r="J411" s="30">
        <v>120</v>
      </c>
      <c r="K411" s="30"/>
      <c r="L411" s="192"/>
      <c r="M411" s="412"/>
    </row>
    <row r="412" spans="4:13" ht="15.75">
      <c r="D412" s="246">
        <v>8</v>
      </c>
      <c r="E412" s="252" t="s">
        <v>194</v>
      </c>
      <c r="F412" s="28"/>
      <c r="G412" s="252" t="s">
        <v>18</v>
      </c>
      <c r="H412" s="25">
        <f>SUM(H413:H417)</f>
        <v>130</v>
      </c>
      <c r="I412" s="25">
        <f>SUM(I413:I417)</f>
        <v>0</v>
      </c>
      <c r="J412" s="25">
        <f t="shared" ref="J412:L412" si="27">SUM(J413:J417)</f>
        <v>0</v>
      </c>
      <c r="K412" s="25">
        <f t="shared" si="27"/>
        <v>130</v>
      </c>
      <c r="L412" s="176">
        <f t="shared" si="27"/>
        <v>0</v>
      </c>
      <c r="M412" s="411" t="s">
        <v>195</v>
      </c>
    </row>
    <row r="413" spans="4:13" ht="15.75">
      <c r="D413" s="247"/>
      <c r="E413" s="243"/>
      <c r="F413" s="28">
        <v>2026</v>
      </c>
      <c r="G413" s="243"/>
      <c r="H413" s="26">
        <v>20</v>
      </c>
      <c r="I413" s="26" t="s">
        <v>38</v>
      </c>
      <c r="J413" s="26"/>
      <c r="K413" s="26">
        <v>20</v>
      </c>
      <c r="L413" s="191"/>
      <c r="M413" s="235"/>
    </row>
    <row r="414" spans="4:13" ht="15.75">
      <c r="D414" s="247"/>
      <c r="E414" s="243"/>
      <c r="F414" s="28">
        <v>2027</v>
      </c>
      <c r="G414" s="243"/>
      <c r="H414" s="26">
        <v>20</v>
      </c>
      <c r="I414" s="26" t="s">
        <v>38</v>
      </c>
      <c r="J414" s="26"/>
      <c r="K414" s="26">
        <v>20</v>
      </c>
      <c r="L414" s="191"/>
      <c r="M414" s="235"/>
    </row>
    <row r="415" spans="4:13" ht="15.75">
      <c r="D415" s="247"/>
      <c r="E415" s="243"/>
      <c r="F415" s="28">
        <v>2028</v>
      </c>
      <c r="G415" s="243"/>
      <c r="H415" s="26">
        <v>30</v>
      </c>
      <c r="I415" s="26" t="s">
        <v>38</v>
      </c>
      <c r="J415" s="26"/>
      <c r="K415" s="26">
        <v>30</v>
      </c>
      <c r="L415" s="191"/>
      <c r="M415" s="235"/>
    </row>
    <row r="416" spans="4:13" ht="15.75">
      <c r="D416" s="247"/>
      <c r="E416" s="243"/>
      <c r="F416" s="28">
        <v>2029</v>
      </c>
      <c r="G416" s="243"/>
      <c r="H416" s="26">
        <v>30</v>
      </c>
      <c r="I416" s="26" t="s">
        <v>38</v>
      </c>
      <c r="J416" s="26"/>
      <c r="K416" s="26">
        <v>30</v>
      </c>
      <c r="L416" s="191"/>
      <c r="M416" s="235"/>
    </row>
    <row r="417" spans="4:13" ht="16.5" thickBot="1">
      <c r="D417" s="247"/>
      <c r="E417" s="243"/>
      <c r="F417" s="28">
        <v>2030</v>
      </c>
      <c r="G417" s="243"/>
      <c r="H417" s="26">
        <v>30</v>
      </c>
      <c r="I417" s="26" t="s">
        <v>38</v>
      </c>
      <c r="J417" s="26"/>
      <c r="K417" s="26">
        <v>30</v>
      </c>
      <c r="L417" s="191"/>
      <c r="M417" s="235"/>
    </row>
    <row r="418" spans="4:13" ht="15.75">
      <c r="D418" s="314">
        <v>9</v>
      </c>
      <c r="E418" s="339" t="s">
        <v>196</v>
      </c>
      <c r="F418" s="59"/>
      <c r="G418" s="339" t="s">
        <v>182</v>
      </c>
      <c r="H418" s="61">
        <f>SUM(H419:H423)</f>
        <v>500</v>
      </c>
      <c r="I418" s="61">
        <f t="shared" ref="I418:L418" si="28">SUM(I419:I423)</f>
        <v>0</v>
      </c>
      <c r="J418" s="61">
        <f t="shared" si="28"/>
        <v>0</v>
      </c>
      <c r="K418" s="61">
        <f t="shared" si="28"/>
        <v>500</v>
      </c>
      <c r="L418" s="91">
        <f t="shared" si="28"/>
        <v>0</v>
      </c>
      <c r="M418" s="234" t="s">
        <v>183</v>
      </c>
    </row>
    <row r="419" spans="4:13" ht="15.75">
      <c r="D419" s="315"/>
      <c r="E419" s="281"/>
      <c r="F419" s="28">
        <v>2026</v>
      </c>
      <c r="G419" s="281"/>
      <c r="H419" s="153">
        <v>100</v>
      </c>
      <c r="I419" s="153" t="s">
        <v>38</v>
      </c>
      <c r="J419" s="153" t="s">
        <v>38</v>
      </c>
      <c r="K419" s="26">
        <v>100</v>
      </c>
      <c r="L419" s="193"/>
      <c r="M419" s="235"/>
    </row>
    <row r="420" spans="4:13" ht="15.75">
      <c r="D420" s="315"/>
      <c r="E420" s="281"/>
      <c r="F420" s="28">
        <v>2027</v>
      </c>
      <c r="G420" s="281"/>
      <c r="H420" s="153">
        <v>100</v>
      </c>
      <c r="I420" s="153" t="s">
        <v>38</v>
      </c>
      <c r="J420" s="153" t="s">
        <v>38</v>
      </c>
      <c r="K420" s="26">
        <v>100</v>
      </c>
      <c r="L420" s="193"/>
      <c r="M420" s="235"/>
    </row>
    <row r="421" spans="4:13" ht="15.75">
      <c r="D421" s="315"/>
      <c r="E421" s="281"/>
      <c r="F421" s="28">
        <v>2028</v>
      </c>
      <c r="G421" s="281"/>
      <c r="H421" s="153">
        <v>100</v>
      </c>
      <c r="I421" s="153" t="s">
        <v>38</v>
      </c>
      <c r="J421" s="153" t="s">
        <v>38</v>
      </c>
      <c r="K421" s="26">
        <v>100</v>
      </c>
      <c r="L421" s="193"/>
      <c r="M421" s="235"/>
    </row>
    <row r="422" spans="4:13" ht="15.75">
      <c r="D422" s="315"/>
      <c r="E422" s="281"/>
      <c r="F422" s="28">
        <v>2029</v>
      </c>
      <c r="G422" s="281"/>
      <c r="H422" s="153">
        <v>100</v>
      </c>
      <c r="I422" s="153" t="s">
        <v>38</v>
      </c>
      <c r="J422" s="153" t="s">
        <v>38</v>
      </c>
      <c r="K422" s="26">
        <v>100</v>
      </c>
      <c r="L422" s="193"/>
      <c r="M422" s="235"/>
    </row>
    <row r="423" spans="4:13" ht="16.5" thickBot="1">
      <c r="D423" s="315"/>
      <c r="E423" s="281"/>
      <c r="F423" s="29">
        <v>2030</v>
      </c>
      <c r="G423" s="281"/>
      <c r="H423" s="154">
        <v>100</v>
      </c>
      <c r="I423" s="154" t="s">
        <v>38</v>
      </c>
      <c r="J423" s="154" t="s">
        <v>46</v>
      </c>
      <c r="K423" s="30">
        <v>100</v>
      </c>
      <c r="L423" s="194"/>
      <c r="M423" s="235"/>
    </row>
    <row r="424" spans="4:13" ht="16.5" thickBot="1">
      <c r="D424" s="116"/>
      <c r="E424" s="117" t="s">
        <v>95</v>
      </c>
      <c r="F424" s="199"/>
      <c r="G424" s="200"/>
      <c r="H424" s="201">
        <f t="shared" ref="H424:H429" si="29">SUM(H370)+SUM(H376)+SUM(H382)+SUM(H388)+SUM(H394)+SUM(H400)+SUM(H406)+SUM(H412)+SUM(H418)</f>
        <v>3710</v>
      </c>
      <c r="I424" s="214">
        <f>SUM(I370)+SUM(I376)+SUM(I382)+SUM(I388)+SUM(I394)+SUM(I400)+SUM(I406)+SUM(I412)+SUM(I418)</f>
        <v>0</v>
      </c>
      <c r="J424" s="214">
        <f>SUM(J370)+SUM(J376)+SUM(J382)+SUM(J388)+SUM(J394)+SUM(J400)+SUM(J406)+SUM(J412)+SUM(J418)</f>
        <v>500</v>
      </c>
      <c r="K424" s="214">
        <f t="shared" ref="K424:K429" si="30">SUM(K370)+SUM(K376)+SUM(K382)+SUM(K388)+SUM(K394)+SUM(K400)+SUM(K406)+SUM(K412)+SUM(K418)</f>
        <v>3130</v>
      </c>
      <c r="L424" s="215">
        <f t="shared" ref="L424:L429" si="31">SUM(L370)+SUM(L376)+SUM(L382)+SUM(L388)+SUM(L394)+SUM(L400)+SUM(L406)+SUM(L412)+SUM(L418)</f>
        <v>80</v>
      </c>
      <c r="M424" s="216"/>
    </row>
    <row r="425" spans="4:13" ht="15.75">
      <c r="D425" s="42"/>
      <c r="E425" s="120"/>
      <c r="F425" s="40">
        <v>2026</v>
      </c>
      <c r="G425" s="202"/>
      <c r="H425" s="41">
        <f t="shared" si="29"/>
        <v>720</v>
      </c>
      <c r="I425" s="41"/>
      <c r="J425" s="41">
        <f>SUM(J371)+SUM(J377)+SUM(J383)+SUM(J389)+SUM(J395)+SUM(J401)+SUM(J407)+SUM(J413)+SUM(J419)</f>
        <v>80</v>
      </c>
      <c r="K425" s="41">
        <f t="shared" si="30"/>
        <v>620</v>
      </c>
      <c r="L425" s="217">
        <f t="shared" si="31"/>
        <v>20</v>
      </c>
      <c r="M425" s="218"/>
    </row>
    <row r="426" spans="4:13" ht="15.75">
      <c r="D426" s="42"/>
      <c r="E426" s="120"/>
      <c r="F426" s="203">
        <v>2027</v>
      </c>
      <c r="G426" s="202"/>
      <c r="H426" s="88">
        <f t="shared" si="29"/>
        <v>780</v>
      </c>
      <c r="I426" s="88"/>
      <c r="J426" s="88">
        <f>SUM(J372)+SUM(J378)+SUM(J384)+SUM(J390)+SUM(J396)+SUM(J402)+SUM(J408)+SUM(J414)+SUM(J420)</f>
        <v>90</v>
      </c>
      <c r="K426" s="88">
        <f t="shared" si="30"/>
        <v>670</v>
      </c>
      <c r="L426" s="213">
        <f t="shared" si="31"/>
        <v>20</v>
      </c>
      <c r="M426" s="218"/>
    </row>
    <row r="427" spans="4:13" ht="15.75">
      <c r="D427" s="42"/>
      <c r="E427" s="120"/>
      <c r="F427" s="203">
        <v>2028</v>
      </c>
      <c r="G427" s="202"/>
      <c r="H427" s="88">
        <f t="shared" si="29"/>
        <v>700</v>
      </c>
      <c r="I427" s="88"/>
      <c r="J427" s="88">
        <f>SUM(J373)+SUM(J379)+SUM(J385)+SUM(J391)+SUM(J396)+SUM(J403)+SUM(J409)+SUM(J415)+SUM(J421)</f>
        <v>100</v>
      </c>
      <c r="K427" s="88">
        <f t="shared" si="30"/>
        <v>580</v>
      </c>
      <c r="L427" s="213">
        <f t="shared" si="31"/>
        <v>20</v>
      </c>
      <c r="M427" s="218"/>
    </row>
    <row r="428" spans="4:13" ht="15.75">
      <c r="D428" s="42"/>
      <c r="E428" s="120"/>
      <c r="F428" s="203">
        <v>2029</v>
      </c>
      <c r="G428" s="202"/>
      <c r="H428" s="88">
        <f t="shared" si="29"/>
        <v>750</v>
      </c>
      <c r="I428" s="88"/>
      <c r="J428" s="88">
        <f>SUM(J374)+SUM(J380)+SUM(J386)+SUM(J392)+SUM(J397)+SUM(J404)+SUM(J410)+SUM(J416)+SUM(J422)</f>
        <v>110</v>
      </c>
      <c r="K428" s="88">
        <f t="shared" si="30"/>
        <v>630</v>
      </c>
      <c r="L428" s="213">
        <f t="shared" si="31"/>
        <v>10</v>
      </c>
      <c r="M428" s="218"/>
    </row>
    <row r="429" spans="4:13" ht="16.5" thickBot="1">
      <c r="D429" s="56"/>
      <c r="E429" s="172"/>
      <c r="F429" s="204">
        <v>2030</v>
      </c>
      <c r="G429" s="205"/>
      <c r="H429" s="174">
        <f t="shared" si="29"/>
        <v>760</v>
      </c>
      <c r="I429" s="174"/>
      <c r="J429" s="174">
        <f>SUM(J375)+SUM(J381)+SUM(J387)+SUM(J393)+SUM(J398)+SUM(J405)+SUM(J411)+SUM(J417)+SUM(J423)</f>
        <v>120</v>
      </c>
      <c r="K429" s="174">
        <f t="shared" si="30"/>
        <v>630</v>
      </c>
      <c r="L429" s="219">
        <f t="shared" si="31"/>
        <v>10</v>
      </c>
      <c r="M429" s="220"/>
    </row>
    <row r="430" spans="4:13" ht="121.5" customHeight="1">
      <c r="D430" s="111"/>
      <c r="E430" s="175"/>
      <c r="F430" s="206"/>
      <c r="G430" s="207"/>
      <c r="H430" s="176"/>
      <c r="I430" s="176"/>
      <c r="J430" s="176"/>
      <c r="K430" s="176"/>
      <c r="L430" s="176"/>
      <c r="M430" s="221"/>
    </row>
    <row r="431" spans="4:13" ht="64.5" customHeight="1">
      <c r="D431" s="208"/>
      <c r="E431" s="208"/>
      <c r="F431" s="208"/>
      <c r="G431" s="421" t="s">
        <v>197</v>
      </c>
      <c r="H431" s="421"/>
      <c r="I431" s="421"/>
      <c r="J431" s="421"/>
      <c r="K431" s="421"/>
      <c r="L431" s="421"/>
      <c r="M431" s="222" t="s">
        <v>198</v>
      </c>
    </row>
    <row r="432" spans="4:13" ht="15.75">
      <c r="D432" s="8"/>
      <c r="E432" s="8"/>
      <c r="F432" s="8"/>
      <c r="G432" s="421"/>
      <c r="H432" s="421"/>
      <c r="I432" s="421"/>
      <c r="J432" s="421"/>
      <c r="K432" s="421"/>
      <c r="L432" s="421"/>
      <c r="M432" s="9"/>
    </row>
    <row r="433" spans="4:13" ht="72.75" customHeight="1" thickBot="1">
      <c r="D433" s="8"/>
      <c r="E433" s="8"/>
      <c r="F433" s="8"/>
      <c r="G433" s="8"/>
      <c r="H433" s="8"/>
      <c r="I433" s="10" t="s">
        <v>199</v>
      </c>
      <c r="J433" s="8"/>
      <c r="K433" s="8"/>
      <c r="L433" s="8"/>
      <c r="M433" s="9"/>
    </row>
    <row r="434" spans="4:13" ht="32.25" thickBot="1">
      <c r="D434" s="8"/>
      <c r="E434" s="8"/>
      <c r="F434" s="300" t="s">
        <v>200</v>
      </c>
      <c r="G434" s="433"/>
      <c r="H434" s="63" t="s">
        <v>201</v>
      </c>
      <c r="I434" s="261" t="s">
        <v>202</v>
      </c>
      <c r="J434" s="262"/>
      <c r="K434" s="262"/>
      <c r="L434" s="263"/>
      <c r="M434" s="9"/>
    </row>
    <row r="435" spans="4:13" ht="69" customHeight="1" thickBot="1">
      <c r="D435" s="8"/>
      <c r="E435" s="8"/>
      <c r="F435" s="302"/>
      <c r="G435" s="434"/>
      <c r="H435" s="37" t="s">
        <v>203</v>
      </c>
      <c r="I435" s="37" t="s">
        <v>12</v>
      </c>
      <c r="J435" s="37" t="s">
        <v>204</v>
      </c>
      <c r="K435" s="37" t="s">
        <v>150</v>
      </c>
      <c r="L435" s="37" t="s">
        <v>205</v>
      </c>
      <c r="M435" s="9"/>
    </row>
    <row r="436" spans="4:13" ht="16.5" thickBot="1">
      <c r="D436" s="8"/>
      <c r="E436" s="8"/>
      <c r="F436" s="361" t="s">
        <v>2</v>
      </c>
      <c r="G436" s="362"/>
      <c r="H436" s="38">
        <f>SUM(I436:L436)</f>
        <v>378937.8</v>
      </c>
      <c r="I436" s="38">
        <f>SUM(I79)</f>
        <v>0</v>
      </c>
      <c r="J436" s="38">
        <f>SUM(J79)</f>
        <v>200</v>
      </c>
      <c r="K436" s="38">
        <f>SUM(K79)</f>
        <v>5000</v>
      </c>
      <c r="L436" s="38">
        <f>SUM(L79)</f>
        <v>373737.8</v>
      </c>
      <c r="M436" s="9"/>
    </row>
    <row r="437" spans="4:13" ht="48.75" customHeight="1">
      <c r="D437" s="8"/>
      <c r="E437" s="8"/>
      <c r="F437" s="429" t="s">
        <v>51</v>
      </c>
      <c r="G437" s="430"/>
      <c r="H437" s="359">
        <f>SUM(I437:L437)</f>
        <v>100220</v>
      </c>
      <c r="I437" s="359">
        <f>SUM(I175)</f>
        <v>0</v>
      </c>
      <c r="J437" s="359">
        <f>SUM(J175)</f>
        <v>95790</v>
      </c>
      <c r="K437" s="359">
        <f>SUM(K175)</f>
        <v>4430</v>
      </c>
      <c r="L437" s="359">
        <f>SUM(L175)</f>
        <v>0</v>
      </c>
      <c r="M437" s="9"/>
    </row>
    <row r="438" spans="4:13" ht="42.75" customHeight="1" thickBot="1">
      <c r="D438" s="8"/>
      <c r="E438" s="8"/>
      <c r="F438" s="431"/>
      <c r="G438" s="432"/>
      <c r="H438" s="360"/>
      <c r="I438" s="360"/>
      <c r="J438" s="360"/>
      <c r="K438" s="360"/>
      <c r="L438" s="360"/>
      <c r="M438" s="9"/>
    </row>
    <row r="439" spans="4:13" ht="16.5" thickBot="1">
      <c r="D439" s="8"/>
      <c r="E439" s="8"/>
      <c r="F439" s="289" t="s">
        <v>96</v>
      </c>
      <c r="G439" s="290"/>
      <c r="H439" s="87">
        <f>SUM(I439:L439)</f>
        <v>2265288</v>
      </c>
      <c r="I439" s="87">
        <f>SUM(I292)</f>
        <v>0</v>
      </c>
      <c r="J439" s="87">
        <f>SUM(J292)</f>
        <v>225918</v>
      </c>
      <c r="K439" s="87">
        <f>SUM(K292)</f>
        <v>9250</v>
      </c>
      <c r="L439" s="223">
        <f>SUM(L292)</f>
        <v>2030120</v>
      </c>
      <c r="M439" s="9"/>
    </row>
    <row r="440" spans="4:13" ht="43.5" customHeight="1">
      <c r="D440" s="8"/>
      <c r="E440" s="8"/>
      <c r="F440" s="429" t="s">
        <v>206</v>
      </c>
      <c r="G440" s="430"/>
      <c r="H440" s="359">
        <f>SUM(I440:L440)</f>
        <v>9810</v>
      </c>
      <c r="I440" s="359">
        <f>SUM(I355)</f>
        <v>0</v>
      </c>
      <c r="J440" s="359">
        <f>SUM(J355)</f>
        <v>3500</v>
      </c>
      <c r="K440" s="359">
        <f>SUM(K355)</f>
        <v>6310</v>
      </c>
      <c r="L440" s="359">
        <f>SUM(L355)</f>
        <v>0</v>
      </c>
      <c r="M440" s="9"/>
    </row>
    <row r="441" spans="4:13" ht="42.75" customHeight="1" thickBot="1">
      <c r="D441" s="8"/>
      <c r="E441" s="8"/>
      <c r="F441" s="431"/>
      <c r="G441" s="432"/>
      <c r="H441" s="360"/>
      <c r="I441" s="360"/>
      <c r="J441" s="360"/>
      <c r="K441" s="360"/>
      <c r="L441" s="360"/>
      <c r="M441" s="9"/>
    </row>
    <row r="442" spans="4:13" ht="16.5" thickBot="1">
      <c r="D442" s="8"/>
      <c r="E442" s="8"/>
      <c r="F442" s="289" t="s">
        <v>207</v>
      </c>
      <c r="G442" s="290"/>
      <c r="H442" s="87">
        <f>SUM(I442:L442)</f>
        <v>3710</v>
      </c>
      <c r="I442" s="87">
        <f>SUM(I424)</f>
        <v>0</v>
      </c>
      <c r="J442" s="87">
        <f>SUM(J424)</f>
        <v>500</v>
      </c>
      <c r="K442" s="87">
        <f>SUM(K424)</f>
        <v>3130</v>
      </c>
      <c r="L442" s="87">
        <f>SUM(L424)</f>
        <v>80</v>
      </c>
      <c r="M442" s="9"/>
    </row>
    <row r="443" spans="4:13" ht="16.5" thickBot="1">
      <c r="D443" s="8"/>
      <c r="E443" s="8"/>
      <c r="F443" s="289" t="s">
        <v>208</v>
      </c>
      <c r="G443" s="290"/>
      <c r="H443" s="87">
        <f>SUM(H436)+SUM(H437)+SUM(H439)+SUM(H440)+SUM(H442)</f>
        <v>2757965.8</v>
      </c>
      <c r="I443" s="87">
        <f t="shared" ref="I443:L443" si="32">SUM(I436)+SUM(I437)+SUM(I439)+SUM(I440)+SUM(I442)</f>
        <v>0</v>
      </c>
      <c r="J443" s="87">
        <f t="shared" si="32"/>
        <v>325908</v>
      </c>
      <c r="K443" s="87">
        <f t="shared" si="32"/>
        <v>28120</v>
      </c>
      <c r="L443" s="223">
        <f t="shared" si="32"/>
        <v>2403937.7999999998</v>
      </c>
      <c r="M443" s="9"/>
    </row>
    <row r="444" spans="4:13" ht="15.75">
      <c r="D444" s="8"/>
      <c r="E444" s="8"/>
      <c r="F444" s="8"/>
      <c r="G444" s="209"/>
      <c r="H444" s="191"/>
      <c r="I444" s="191"/>
      <c r="J444" s="191"/>
      <c r="K444" s="191"/>
      <c r="L444" s="191"/>
      <c r="M444" s="9"/>
    </row>
    <row r="445" spans="4:13" ht="15.75">
      <c r="D445" s="8"/>
      <c r="E445" s="8"/>
      <c r="F445" s="8"/>
      <c r="G445" s="209"/>
      <c r="H445" s="191"/>
      <c r="I445" s="191"/>
      <c r="J445" s="191"/>
      <c r="K445" s="191"/>
      <c r="L445" s="191"/>
      <c r="M445" s="9"/>
    </row>
    <row r="446" spans="4:13" ht="15.75">
      <c r="D446" s="8"/>
      <c r="E446" s="8"/>
      <c r="F446" s="8"/>
      <c r="G446" s="209"/>
      <c r="H446" s="191"/>
      <c r="I446" s="191"/>
      <c r="J446" s="191"/>
      <c r="K446" s="191"/>
      <c r="L446" s="191"/>
      <c r="M446" s="44" t="s">
        <v>209</v>
      </c>
    </row>
    <row r="447" spans="4:13" ht="15.75" customHeight="1" thickBot="1">
      <c r="D447" s="8"/>
      <c r="E447" s="8"/>
      <c r="F447" s="8"/>
      <c r="G447" s="8"/>
      <c r="H447" s="8"/>
      <c r="I447" s="8"/>
      <c r="J447" s="8"/>
      <c r="K447" s="8"/>
      <c r="L447" s="8"/>
      <c r="M447" s="9"/>
    </row>
    <row r="448" spans="4:13" ht="16.5" thickBot="1">
      <c r="D448" s="8"/>
      <c r="E448" s="8"/>
      <c r="F448" s="300" t="s">
        <v>210</v>
      </c>
      <c r="G448" s="433"/>
      <c r="H448" s="261" t="s">
        <v>211</v>
      </c>
      <c r="I448" s="262"/>
      <c r="J448" s="262"/>
      <c r="K448" s="262"/>
      <c r="L448" s="262"/>
      <c r="M448" s="263"/>
    </row>
    <row r="449" spans="4:13" ht="36.75" customHeight="1" thickBot="1">
      <c r="D449" s="8"/>
      <c r="E449" s="8"/>
      <c r="F449" s="302"/>
      <c r="G449" s="434"/>
      <c r="H449" s="210">
        <v>2026</v>
      </c>
      <c r="I449" s="210">
        <v>2027</v>
      </c>
      <c r="J449" s="210">
        <v>2028</v>
      </c>
      <c r="K449" s="210">
        <v>2029</v>
      </c>
      <c r="L449" s="210">
        <v>2030</v>
      </c>
      <c r="M449" s="210" t="s">
        <v>212</v>
      </c>
    </row>
    <row r="450" spans="4:13" ht="41.25" customHeight="1" thickBot="1">
      <c r="D450" s="8"/>
      <c r="E450" s="8"/>
      <c r="F450" s="261" t="s">
        <v>213</v>
      </c>
      <c r="G450" s="263"/>
      <c r="H450" s="168">
        <f>SUM(H451:H454)</f>
        <v>406618.6</v>
      </c>
      <c r="I450" s="168">
        <f t="shared" ref="I450:L450" si="33">SUM(I451:I454)</f>
        <v>689055.4</v>
      </c>
      <c r="J450" s="168">
        <f t="shared" si="33"/>
        <v>579527.5</v>
      </c>
      <c r="K450" s="168">
        <f t="shared" si="33"/>
        <v>552084.9</v>
      </c>
      <c r="L450" s="168">
        <f t="shared" si="33"/>
        <v>530679.4</v>
      </c>
      <c r="M450" s="168">
        <f>SUM(H450:L450)</f>
        <v>2757965.8</v>
      </c>
    </row>
    <row r="451" spans="4:13" ht="57.75" customHeight="1" thickBot="1">
      <c r="D451" s="8"/>
      <c r="E451" s="8"/>
      <c r="F451" s="261" t="s">
        <v>214</v>
      </c>
      <c r="G451" s="263"/>
      <c r="H451" s="211">
        <v>0</v>
      </c>
      <c r="I451" s="115">
        <v>0</v>
      </c>
      <c r="J451" s="168">
        <v>0</v>
      </c>
      <c r="K451" s="168">
        <v>0</v>
      </c>
      <c r="L451" s="168">
        <v>0</v>
      </c>
      <c r="M451" s="168">
        <f t="shared" ref="M451:M454" si="34">SUM(H451:L451)</f>
        <v>0</v>
      </c>
    </row>
    <row r="452" spans="4:13" ht="16.5" thickBot="1">
      <c r="D452" s="8"/>
      <c r="E452" s="8"/>
      <c r="F452" s="261" t="s">
        <v>215</v>
      </c>
      <c r="G452" s="263"/>
      <c r="H452" s="212">
        <f>SUM(J80)+SUM(J176)+SUM(J293)+SUM(J356)+SUM(J425)</f>
        <v>57471</v>
      </c>
      <c r="I452" s="224">
        <f>SUM(J81)+SUM(J177)+SUM(J294)+SUM(J357)+SUM(J426)</f>
        <v>92367</v>
      </c>
      <c r="J452" s="212">
        <f>SUM(J82)+SUM(J178)+SUM(J295)+SUM(J358)+SUM(J427)</f>
        <v>81500</v>
      </c>
      <c r="K452" s="212">
        <f>SUM(J83)+SUM(J179)+SUM(J296)+SUM(J359)+SUM(J428)</f>
        <v>57760</v>
      </c>
      <c r="L452" s="212">
        <f>SUM(J84)+SUM(J180)+SUM(J297)+SUM(J360)+SUM(J429)</f>
        <v>36810</v>
      </c>
      <c r="M452" s="168">
        <f t="shared" si="34"/>
        <v>325908</v>
      </c>
    </row>
    <row r="453" spans="4:13" ht="16.5" thickBot="1">
      <c r="D453" s="8"/>
      <c r="E453" s="8"/>
      <c r="F453" s="261" t="s">
        <v>150</v>
      </c>
      <c r="G453" s="263"/>
      <c r="H453" s="168">
        <f>SUM(K80)+SUM(K176)+SUM(K293)+SUM(K356)+SUM(K425)</f>
        <v>4900</v>
      </c>
      <c r="I453" s="115">
        <f>SUM(K81)+SUM(K177)+SUM(K294)+SUM(K357)+SUM(K426)</f>
        <v>5690</v>
      </c>
      <c r="J453" s="168">
        <f>SUM(K82)+SUM(K178)+SUM(K295)+SUM(K358)+SUM(K427)</f>
        <v>5920</v>
      </c>
      <c r="K453" s="168">
        <f>SUM(K83)+SUM(K179)+SUM(K296)+SUM(K359)+SUM(K428)</f>
        <v>6250</v>
      </c>
      <c r="L453" s="168">
        <f>SUM(K84)+SUM(K180)+SUM(K297)+SUM(K360)+SUM(K429)</f>
        <v>5360</v>
      </c>
      <c r="M453" s="168">
        <f t="shared" si="34"/>
        <v>28120</v>
      </c>
    </row>
    <row r="454" spans="4:13" ht="40.5" customHeight="1" thickBot="1">
      <c r="D454" s="8"/>
      <c r="E454" s="8"/>
      <c r="F454" s="261" t="s">
        <v>216</v>
      </c>
      <c r="G454" s="263"/>
      <c r="H454" s="225">
        <f>SUM(L80)+SUM(L176)+SUM(L293)+SUM(L356)+SUM(L425)</f>
        <v>344247.6</v>
      </c>
      <c r="I454" s="227">
        <f>SUM(L81)+SUM(L177)+SUM(L294)+SUM(L357)+SUM(L426)</f>
        <v>590998.4</v>
      </c>
      <c r="J454" s="225">
        <f>SUM(L82)+SUM(L178)+SUM(L295)+SUM(L358)+SUM(L427)</f>
        <v>492107.5</v>
      </c>
      <c r="K454" s="225">
        <f>SUM(L83)+SUM(L179)+SUM(L296)+SUM(L359)+SUM(L428)</f>
        <v>488074.9</v>
      </c>
      <c r="L454" s="225">
        <f>SUM(L84)+SUM(L180)+SUM(L297)+SUM(L360)+SUM(L429)</f>
        <v>488509.4</v>
      </c>
      <c r="M454" s="225">
        <f t="shared" si="34"/>
        <v>2403937.7999999998</v>
      </c>
    </row>
    <row r="455" spans="4:13" ht="15.75">
      <c r="D455" s="8"/>
      <c r="E455" s="8"/>
      <c r="F455" s="8"/>
      <c r="G455" s="228"/>
      <c r="H455" s="191"/>
      <c r="I455" s="229"/>
      <c r="J455" s="191"/>
      <c r="K455" s="191"/>
      <c r="L455" s="191"/>
      <c r="M455" s="191"/>
    </row>
    <row r="456" spans="4:13" ht="15.75">
      <c r="D456" s="8"/>
      <c r="E456" s="8"/>
      <c r="F456" s="8"/>
      <c r="G456" s="228"/>
      <c r="H456" s="191"/>
      <c r="I456" s="229"/>
      <c r="J456" s="191"/>
      <c r="K456" s="191"/>
      <c r="L456" s="191"/>
      <c r="M456" s="191"/>
    </row>
    <row r="457" spans="4:13" ht="15.75">
      <c r="D457" s="8"/>
      <c r="E457" s="8"/>
      <c r="F457" s="426" t="s">
        <v>217</v>
      </c>
      <c r="G457" s="435"/>
      <c r="H457" s="230"/>
      <c r="I457" s="231"/>
      <c r="J457" s="230"/>
      <c r="K457" s="436" t="s">
        <v>218</v>
      </c>
      <c r="L457" s="436"/>
      <c r="M457" s="191"/>
    </row>
    <row r="458" spans="4:13" ht="42" customHeight="1">
      <c r="D458" s="8"/>
      <c r="E458" s="8"/>
      <c r="F458" s="435"/>
      <c r="G458" s="435"/>
      <c r="H458" s="230"/>
      <c r="I458" s="231"/>
      <c r="J458" s="230"/>
      <c r="K458" s="436"/>
      <c r="L458" s="436"/>
      <c r="M458" s="191"/>
    </row>
    <row r="459" spans="4:13" ht="64.5" customHeight="1">
      <c r="D459" s="8"/>
      <c r="E459" s="8"/>
      <c r="F459" s="232"/>
      <c r="G459" s="233"/>
      <c r="H459" s="230"/>
      <c r="I459" s="231"/>
      <c r="J459" s="230"/>
      <c r="K459" s="230"/>
      <c r="L459" s="230"/>
      <c r="M459" s="191"/>
    </row>
    <row r="460" spans="4:13" ht="15.75">
      <c r="E460" s="8"/>
      <c r="F460" s="426" t="s">
        <v>219</v>
      </c>
      <c r="G460" s="435"/>
      <c r="H460" s="230"/>
      <c r="I460" s="231"/>
      <c r="J460" s="230"/>
      <c r="K460" s="436" t="s">
        <v>220</v>
      </c>
      <c r="L460" s="436"/>
      <c r="M460" s="191"/>
    </row>
    <row r="461" spans="4:13" ht="15.75">
      <c r="E461" s="8"/>
      <c r="F461" s="435"/>
      <c r="G461" s="435"/>
      <c r="H461" s="230"/>
      <c r="I461" s="231"/>
      <c r="J461" s="230"/>
      <c r="K461" s="436"/>
      <c r="L461" s="436"/>
      <c r="M461" s="191"/>
    </row>
    <row r="462" spans="4:13" ht="114" customHeight="1">
      <c r="E462" s="8"/>
      <c r="F462" s="232"/>
      <c r="G462" s="233"/>
      <c r="H462" s="230"/>
      <c r="I462" s="231"/>
      <c r="J462" s="230"/>
      <c r="K462" s="230"/>
      <c r="L462" s="230"/>
      <c r="M462" s="191"/>
    </row>
    <row r="463" spans="4:13" ht="15.75">
      <c r="E463" s="8"/>
      <c r="F463" s="8"/>
      <c r="G463" s="8"/>
      <c r="H463" s="8"/>
      <c r="I463" s="8"/>
      <c r="J463" s="8"/>
      <c r="K463" s="8"/>
      <c r="L463" s="8"/>
      <c r="M463" s="9"/>
    </row>
    <row r="465" spans="5:13" ht="15.75">
      <c r="G465" s="427"/>
      <c r="H465" s="427"/>
      <c r="I465" s="6"/>
      <c r="J465" s="6"/>
      <c r="K465" s="6"/>
      <c r="L465" s="428"/>
      <c r="M465" s="428"/>
    </row>
    <row r="466" spans="5:13" ht="15.75">
      <c r="G466" s="427"/>
      <c r="H466" s="427"/>
      <c r="I466" s="6"/>
      <c r="J466" s="6"/>
      <c r="K466" s="6"/>
      <c r="L466" s="428"/>
      <c r="M466" s="428"/>
    </row>
    <row r="467" spans="5:13" ht="15.75">
      <c r="E467" s="226"/>
      <c r="G467" s="6"/>
      <c r="H467" s="6"/>
      <c r="I467" s="6"/>
      <c r="J467" s="6"/>
      <c r="K467" s="6"/>
      <c r="L467" s="6"/>
      <c r="M467" s="44"/>
    </row>
    <row r="468" spans="5:13" ht="15.75">
      <c r="G468" s="427"/>
      <c r="H468" s="427"/>
      <c r="I468" s="6"/>
      <c r="J468" s="6"/>
      <c r="K468" s="6"/>
      <c r="L468" s="428"/>
      <c r="M468" s="428"/>
    </row>
    <row r="469" spans="5:13" ht="15.75">
      <c r="G469" s="427"/>
      <c r="H469" s="427"/>
      <c r="I469" s="6"/>
      <c r="J469" s="6"/>
      <c r="K469" s="6"/>
      <c r="L469" s="428"/>
      <c r="M469" s="428"/>
    </row>
  </sheetData>
  <mergeCells count="343">
    <mergeCell ref="L1:M1"/>
    <mergeCell ref="G468:H469"/>
    <mergeCell ref="L468:M469"/>
    <mergeCell ref="F437:G438"/>
    <mergeCell ref="F440:G441"/>
    <mergeCell ref="F434:G435"/>
    <mergeCell ref="F448:G449"/>
    <mergeCell ref="F450:G450"/>
    <mergeCell ref="F451:G451"/>
    <mergeCell ref="F452:G452"/>
    <mergeCell ref="F453:G453"/>
    <mergeCell ref="F454:G454"/>
    <mergeCell ref="F457:G458"/>
    <mergeCell ref="K457:L458"/>
    <mergeCell ref="F460:G461"/>
    <mergeCell ref="K460:L461"/>
    <mergeCell ref="M388:M393"/>
    <mergeCell ref="M394:M399"/>
    <mergeCell ref="M400:M405"/>
    <mergeCell ref="M406:M411"/>
    <mergeCell ref="M412:M417"/>
    <mergeCell ref="M418:M423"/>
    <mergeCell ref="G465:H466"/>
    <mergeCell ref="L465:M466"/>
    <mergeCell ref="M325:M330"/>
    <mergeCell ref="M331:M336"/>
    <mergeCell ref="M337:M342"/>
    <mergeCell ref="M343:M348"/>
    <mergeCell ref="M349:M354"/>
    <mergeCell ref="M366:M369"/>
    <mergeCell ref="M370:M375"/>
    <mergeCell ref="M376:M381"/>
    <mergeCell ref="M382:M387"/>
    <mergeCell ref="M255:M260"/>
    <mergeCell ref="M261:M266"/>
    <mergeCell ref="M267:M272"/>
    <mergeCell ref="M273:M279"/>
    <mergeCell ref="M280:M285"/>
    <mergeCell ref="M286:M291"/>
    <mergeCell ref="M304:M306"/>
    <mergeCell ref="M307:M318"/>
    <mergeCell ref="M319:M324"/>
    <mergeCell ref="M201:M206"/>
    <mergeCell ref="M207:M212"/>
    <mergeCell ref="M213:M218"/>
    <mergeCell ref="M219:M224"/>
    <mergeCell ref="M225:M230"/>
    <mergeCell ref="M231:M236"/>
    <mergeCell ref="M237:M242"/>
    <mergeCell ref="M243:M248"/>
    <mergeCell ref="M249:M254"/>
    <mergeCell ref="M139:M144"/>
    <mergeCell ref="M145:M150"/>
    <mergeCell ref="M151:M156"/>
    <mergeCell ref="M157:M162"/>
    <mergeCell ref="M163:M168"/>
    <mergeCell ref="M169:M174"/>
    <mergeCell ref="M185:M187"/>
    <mergeCell ref="M188:M193"/>
    <mergeCell ref="M194:M200"/>
    <mergeCell ref="M89:M91"/>
    <mergeCell ref="M92:M97"/>
    <mergeCell ref="M98:M103"/>
    <mergeCell ref="M104:M109"/>
    <mergeCell ref="M110:M115"/>
    <mergeCell ref="M116:M121"/>
    <mergeCell ref="M122:M126"/>
    <mergeCell ref="M127:M132"/>
    <mergeCell ref="M133:M138"/>
    <mergeCell ref="M13:M15"/>
    <mergeCell ref="M16:M21"/>
    <mergeCell ref="M22:M27"/>
    <mergeCell ref="M28:M33"/>
    <mergeCell ref="M34:M39"/>
    <mergeCell ref="M40:M42"/>
    <mergeCell ref="M43:M48"/>
    <mergeCell ref="M49:M54"/>
    <mergeCell ref="M55:M78"/>
    <mergeCell ref="K437:K438"/>
    <mergeCell ref="K440:K441"/>
    <mergeCell ref="L51:L54"/>
    <mergeCell ref="L93:L97"/>
    <mergeCell ref="L128:L132"/>
    <mergeCell ref="L186:L187"/>
    <mergeCell ref="L270:L272"/>
    <mergeCell ref="L286:L291"/>
    <mergeCell ref="L305:L306"/>
    <mergeCell ref="L367:L369"/>
    <mergeCell ref="L437:L438"/>
    <mergeCell ref="L440:L441"/>
    <mergeCell ref="G431:L432"/>
    <mergeCell ref="G388:G393"/>
    <mergeCell ref="G394:G399"/>
    <mergeCell ref="G400:G405"/>
    <mergeCell ref="G406:G411"/>
    <mergeCell ref="G412:G417"/>
    <mergeCell ref="G418:G423"/>
    <mergeCell ref="I14:I15"/>
    <mergeCell ref="I286:I291"/>
    <mergeCell ref="I305:I306"/>
    <mergeCell ref="I367:I369"/>
    <mergeCell ref="I437:I438"/>
    <mergeCell ref="I440:I441"/>
    <mergeCell ref="J51:J54"/>
    <mergeCell ref="J81:J84"/>
    <mergeCell ref="J146:J150"/>
    <mergeCell ref="J163:J168"/>
    <mergeCell ref="J194:J200"/>
    <mergeCell ref="J286:J291"/>
    <mergeCell ref="J320:J324"/>
    <mergeCell ref="J326:J330"/>
    <mergeCell ref="J332:J336"/>
    <mergeCell ref="J350:J354"/>
    <mergeCell ref="J368:J369"/>
    <mergeCell ref="J371:J375"/>
    <mergeCell ref="J377:J381"/>
    <mergeCell ref="J401:J405"/>
    <mergeCell ref="J437:J438"/>
    <mergeCell ref="J440:J441"/>
    <mergeCell ref="I434:L434"/>
    <mergeCell ref="K202:K203"/>
    <mergeCell ref="H13:H15"/>
    <mergeCell ref="H51:H54"/>
    <mergeCell ref="H89:H91"/>
    <mergeCell ref="H163:H168"/>
    <mergeCell ref="H270:H272"/>
    <mergeCell ref="H286:H291"/>
    <mergeCell ref="H304:H306"/>
    <mergeCell ref="H366:H369"/>
    <mergeCell ref="H401:H405"/>
    <mergeCell ref="H437:H438"/>
    <mergeCell ref="H440:H441"/>
    <mergeCell ref="G325:G330"/>
    <mergeCell ref="G331:G336"/>
    <mergeCell ref="G337:G342"/>
    <mergeCell ref="G343:G348"/>
    <mergeCell ref="G349:G354"/>
    <mergeCell ref="G366:G369"/>
    <mergeCell ref="G370:G375"/>
    <mergeCell ref="G376:G381"/>
    <mergeCell ref="G382:G387"/>
    <mergeCell ref="F436:G436"/>
    <mergeCell ref="F439:G439"/>
    <mergeCell ref="G261:G266"/>
    <mergeCell ref="G267:G272"/>
    <mergeCell ref="G273:G279"/>
    <mergeCell ref="G280:G285"/>
    <mergeCell ref="G286:G291"/>
    <mergeCell ref="G304:G306"/>
    <mergeCell ref="G307:G312"/>
    <mergeCell ref="G313:G318"/>
    <mergeCell ref="G319:G324"/>
    <mergeCell ref="F301:L301"/>
    <mergeCell ref="I304:L304"/>
    <mergeCell ref="J305:K305"/>
    <mergeCell ref="K286:K291"/>
    <mergeCell ref="G207:G212"/>
    <mergeCell ref="G213:G218"/>
    <mergeCell ref="G219:G224"/>
    <mergeCell ref="G225:G230"/>
    <mergeCell ref="G231:G236"/>
    <mergeCell ref="G237:G242"/>
    <mergeCell ref="G243:G248"/>
    <mergeCell ref="G249:G254"/>
    <mergeCell ref="G255:G260"/>
    <mergeCell ref="E406:E411"/>
    <mergeCell ref="E412:E417"/>
    <mergeCell ref="E418:E423"/>
    <mergeCell ref="F13:F15"/>
    <mergeCell ref="F89:F91"/>
    <mergeCell ref="F185:F187"/>
    <mergeCell ref="F304:F306"/>
    <mergeCell ref="F366:F369"/>
    <mergeCell ref="G13:G15"/>
    <mergeCell ref="G16:G21"/>
    <mergeCell ref="G22:G27"/>
    <mergeCell ref="G28:G33"/>
    <mergeCell ref="G34:G39"/>
    <mergeCell ref="G43:G48"/>
    <mergeCell ref="G49:G54"/>
    <mergeCell ref="G55:G60"/>
    <mergeCell ref="G61:G66"/>
    <mergeCell ref="G67:G72"/>
    <mergeCell ref="G73:G78"/>
    <mergeCell ref="G89:G91"/>
    <mergeCell ref="G92:G97"/>
    <mergeCell ref="G98:G103"/>
    <mergeCell ref="G104:G109"/>
    <mergeCell ref="G110:G115"/>
    <mergeCell ref="E343:E348"/>
    <mergeCell ref="E349:E354"/>
    <mergeCell ref="E366:E369"/>
    <mergeCell ref="E370:E375"/>
    <mergeCell ref="E376:E381"/>
    <mergeCell ref="E382:E387"/>
    <mergeCell ref="E388:E393"/>
    <mergeCell ref="E394:E399"/>
    <mergeCell ref="E400:E405"/>
    <mergeCell ref="E362:L362"/>
    <mergeCell ref="I366:L366"/>
    <mergeCell ref="J367:K367"/>
    <mergeCell ref="K368:K369"/>
    <mergeCell ref="E273:E279"/>
    <mergeCell ref="E280:E285"/>
    <mergeCell ref="E286:E291"/>
    <mergeCell ref="E304:E306"/>
    <mergeCell ref="E307:E318"/>
    <mergeCell ref="E319:E324"/>
    <mergeCell ref="E325:E330"/>
    <mergeCell ref="E331:E336"/>
    <mergeCell ref="E337:E342"/>
    <mergeCell ref="D382:D387"/>
    <mergeCell ref="D388:D393"/>
    <mergeCell ref="D394:D399"/>
    <mergeCell ref="D400:D405"/>
    <mergeCell ref="D406:D411"/>
    <mergeCell ref="D412:D417"/>
    <mergeCell ref="D418:D423"/>
    <mergeCell ref="E13:E15"/>
    <mergeCell ref="E16:E21"/>
    <mergeCell ref="E22:E27"/>
    <mergeCell ref="E28:E33"/>
    <mergeCell ref="E34:E39"/>
    <mergeCell ref="E40:E42"/>
    <mergeCell ref="E43:E48"/>
    <mergeCell ref="E49:E54"/>
    <mergeCell ref="E55:E60"/>
    <mergeCell ref="E61:E66"/>
    <mergeCell ref="E67:E72"/>
    <mergeCell ref="E73:E78"/>
    <mergeCell ref="E89:E91"/>
    <mergeCell ref="E92:E97"/>
    <mergeCell ref="E98:E103"/>
    <mergeCell ref="E104:E109"/>
    <mergeCell ref="E110:E115"/>
    <mergeCell ref="D307:D318"/>
    <mergeCell ref="D319:D324"/>
    <mergeCell ref="D325:D330"/>
    <mergeCell ref="D331:D336"/>
    <mergeCell ref="D337:D342"/>
    <mergeCell ref="D343:D348"/>
    <mergeCell ref="D349:D354"/>
    <mergeCell ref="D370:D375"/>
    <mergeCell ref="D376:D381"/>
    <mergeCell ref="D249:D254"/>
    <mergeCell ref="D255:D260"/>
    <mergeCell ref="D261:D266"/>
    <mergeCell ref="D267:D272"/>
    <mergeCell ref="D273:D279"/>
    <mergeCell ref="D280:D285"/>
    <mergeCell ref="D286:D291"/>
    <mergeCell ref="D292:D297"/>
    <mergeCell ref="D304:D306"/>
    <mergeCell ref="D194:D200"/>
    <mergeCell ref="D201:D206"/>
    <mergeCell ref="D207:D212"/>
    <mergeCell ref="D213:D218"/>
    <mergeCell ref="D219:D224"/>
    <mergeCell ref="D225:D230"/>
    <mergeCell ref="D231:D236"/>
    <mergeCell ref="D237:D242"/>
    <mergeCell ref="D243:D248"/>
    <mergeCell ref="D133:D138"/>
    <mergeCell ref="D139:D144"/>
    <mergeCell ref="D145:D150"/>
    <mergeCell ref="D151:D156"/>
    <mergeCell ref="D157:D162"/>
    <mergeCell ref="D163:D168"/>
    <mergeCell ref="D169:D174"/>
    <mergeCell ref="D175:D180"/>
    <mergeCell ref="D188:D193"/>
    <mergeCell ref="F442:G442"/>
    <mergeCell ref="F443:G443"/>
    <mergeCell ref="H448:M448"/>
    <mergeCell ref="D16:D21"/>
    <mergeCell ref="D22:D27"/>
    <mergeCell ref="D28:D33"/>
    <mergeCell ref="D34:D39"/>
    <mergeCell ref="D40:D42"/>
    <mergeCell ref="D43:D48"/>
    <mergeCell ref="D49:D54"/>
    <mergeCell ref="D55:D60"/>
    <mergeCell ref="D61:D66"/>
    <mergeCell ref="D67:D72"/>
    <mergeCell ref="D73:D78"/>
    <mergeCell ref="D79:D84"/>
    <mergeCell ref="D92:D97"/>
    <mergeCell ref="D98:D103"/>
    <mergeCell ref="D104:D109"/>
    <mergeCell ref="D110:D115"/>
    <mergeCell ref="D116:D121"/>
    <mergeCell ref="D122:D126"/>
    <mergeCell ref="D127:D132"/>
    <mergeCell ref="I185:L185"/>
    <mergeCell ref="J186:K186"/>
    <mergeCell ref="E255:E260"/>
    <mergeCell ref="E261:E266"/>
    <mergeCell ref="E267:E272"/>
    <mergeCell ref="E6:L6"/>
    <mergeCell ref="E10:L10"/>
    <mergeCell ref="E11:K11"/>
    <mergeCell ref="I13:L13"/>
    <mergeCell ref="J14:K14"/>
    <mergeCell ref="E86:L86"/>
    <mergeCell ref="I89:L89"/>
    <mergeCell ref="J90:K90"/>
    <mergeCell ref="E182:L182"/>
    <mergeCell ref="E116:E121"/>
    <mergeCell ref="E122:E126"/>
    <mergeCell ref="E127:E132"/>
    <mergeCell ref="E133:E138"/>
    <mergeCell ref="E139:E144"/>
    <mergeCell ref="E145:E150"/>
    <mergeCell ref="E151:E156"/>
    <mergeCell ref="E157:E162"/>
    <mergeCell ref="E163:E168"/>
    <mergeCell ref="E185:E187"/>
    <mergeCell ref="E188:E193"/>
    <mergeCell ref="E194:E200"/>
    <mergeCell ref="E169:E174"/>
    <mergeCell ref="G116:G121"/>
    <mergeCell ref="G122:G126"/>
    <mergeCell ref="G127:G132"/>
    <mergeCell ref="G133:G138"/>
    <mergeCell ref="G139:G144"/>
    <mergeCell ref="E237:E242"/>
    <mergeCell ref="E243:E248"/>
    <mergeCell ref="E249:E254"/>
    <mergeCell ref="E201:E206"/>
    <mergeCell ref="E207:E212"/>
    <mergeCell ref="E213:E218"/>
    <mergeCell ref="E219:E224"/>
    <mergeCell ref="E225:E230"/>
    <mergeCell ref="E231:E236"/>
    <mergeCell ref="G145:G150"/>
    <mergeCell ref="G151:G156"/>
    <mergeCell ref="G157:G162"/>
    <mergeCell ref="G163:G168"/>
    <mergeCell ref="G169:G174"/>
    <mergeCell ref="G185:G187"/>
    <mergeCell ref="G188:G193"/>
    <mergeCell ref="G194:G200"/>
    <mergeCell ref="G201:G206"/>
  </mergeCells>
  <pageMargins left="0.25" right="0.25" top="0.75" bottom="0.75" header="0.3" footer="0.3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Sheet1</vt:lpstr>
      <vt:lpstr>Sheet1!Область_друку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Сибіга Наталя Миколаївна</cp:lastModifiedBy>
  <cp:lastPrinted>2026-02-09T08:00:57Z</cp:lastPrinted>
  <dcterms:created xsi:type="dcterms:W3CDTF">2015-06-05T18:17:00Z</dcterms:created>
  <dcterms:modified xsi:type="dcterms:W3CDTF">2026-02-09T08:01:28Z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035E844CD2C848B0805B4B2B2B16ABC3_12</vt:lpwstr>
  </property>
  <property fmtid="{D5CDD505-2E9C-101B-9397-08002B2CF9AE}" pid="3" name="KSOProductBuildVer">
    <vt:lpwstr>1033-12.2.0.23155</vt:lpwstr>
  </property>
</Properties>
</file>