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s\ZagVid\Рішення 2026\11.06.2026\"/>
    </mc:Choice>
  </mc:AlternateContent>
  <bookViews>
    <workbookView xWindow="0" yWindow="0" windowWidth="28800" windowHeight="12435"/>
  </bookViews>
  <sheets>
    <sheet name="2023-2027" sheetId="1" r:id="rId1"/>
  </sheets>
  <definedNames>
    <definedName name="_xlnm.Print_Titles" localSheetId="0">'2023-2027'!$6:$7</definedName>
    <definedName name="_xlnm.Print_Area" localSheetId="0">'2023-2027'!$A$1:$I$115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H110" i="1"/>
  <c r="I109" i="1"/>
  <c r="D108" i="1"/>
  <c r="D69" i="1"/>
  <c r="H60" i="1"/>
  <c r="D60" i="1"/>
  <c r="I9" i="1"/>
  <c r="D8" i="1"/>
  <c r="E69" i="1"/>
  <c r="F69" i="1"/>
  <c r="E108" i="1"/>
  <c r="G108" i="1"/>
  <c r="H108" i="1"/>
  <c r="I46" i="1"/>
  <c r="I101" i="1"/>
  <c r="I45" i="1"/>
  <c r="I47" i="1"/>
  <c r="D111" i="1" l="1"/>
  <c r="G69" i="1"/>
  <c r="I78" i="1" l="1"/>
  <c r="I52" i="1"/>
  <c r="I12" i="1"/>
  <c r="I50" i="1"/>
  <c r="F110" i="1" l="1"/>
  <c r="I110" i="1" s="1"/>
  <c r="G61" i="1"/>
  <c r="H104" i="1"/>
  <c r="H69" i="1" s="1"/>
  <c r="I69" i="1" s="1"/>
  <c r="F51" i="1"/>
  <c r="I51" i="1" s="1"/>
  <c r="F108" i="1" l="1"/>
  <c r="I108" i="1" s="1"/>
  <c r="G64" i="1"/>
  <c r="F56" i="1"/>
  <c r="F60" i="1"/>
  <c r="F55" i="1"/>
  <c r="F11" i="1"/>
  <c r="G60" i="1" l="1"/>
  <c r="I64" i="1"/>
  <c r="I68" i="1" l="1"/>
  <c r="I58" i="1"/>
  <c r="I57" i="1"/>
  <c r="I55" i="1"/>
  <c r="F41" i="1"/>
  <c r="F34" i="1" l="1"/>
  <c r="I59" i="1"/>
  <c r="G8" i="1"/>
  <c r="I54" i="1"/>
  <c r="I56" i="1"/>
  <c r="I34" i="1" l="1"/>
  <c r="F53" i="1"/>
  <c r="F8" i="1" s="1"/>
  <c r="I67" i="1" l="1"/>
  <c r="I79" i="1" l="1"/>
  <c r="I53" i="1" l="1"/>
  <c r="I42" i="1"/>
  <c r="E60" i="1" l="1"/>
  <c r="I60" i="1" s="1"/>
  <c r="I65" i="1"/>
  <c r="H8" i="1"/>
  <c r="E8" i="1"/>
  <c r="I66" i="1"/>
  <c r="I104" i="1"/>
  <c r="I8" i="1" l="1"/>
  <c r="I111" i="1" s="1"/>
  <c r="I90" i="1"/>
  <c r="I107" i="1" l="1"/>
  <c r="I106" i="1"/>
  <c r="I105" i="1"/>
  <c r="I103" i="1"/>
  <c r="I100" i="1"/>
  <c r="I99" i="1"/>
  <c r="I98" i="1"/>
  <c r="I97" i="1"/>
  <c r="I89" i="1"/>
  <c r="I88" i="1"/>
  <c r="I87" i="1"/>
  <c r="I86" i="1"/>
  <c r="I85" i="1"/>
  <c r="I84" i="1"/>
  <c r="I83" i="1"/>
  <c r="I82" i="1"/>
  <c r="I81" i="1"/>
  <c r="I80" i="1"/>
  <c r="I77" i="1"/>
  <c r="I76" i="1"/>
  <c r="I75" i="1"/>
  <c r="I74" i="1"/>
  <c r="I73" i="1"/>
  <c r="I72" i="1"/>
  <c r="I71" i="1"/>
  <c r="I70" i="1"/>
  <c r="I63" i="1"/>
  <c r="I62" i="1"/>
  <c r="I61" i="1"/>
  <c r="I49" i="1"/>
  <c r="I48" i="1"/>
  <c r="I44" i="1"/>
  <c r="I43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2" i="1"/>
  <c r="I21" i="1"/>
  <c r="I20" i="1"/>
  <c r="I19" i="1"/>
  <c r="I13" i="1"/>
  <c r="I10" i="1"/>
  <c r="I11" i="1" l="1"/>
  <c r="F111" i="1"/>
  <c r="H111" i="1"/>
  <c r="G111" i="1"/>
  <c r="E111" i="1" l="1"/>
</calcChain>
</file>

<file path=xl/comments1.xml><?xml version="1.0" encoding="utf-8"?>
<comments xmlns="http://schemas.openxmlformats.org/spreadsheetml/2006/main">
  <authors>
    <author>Сергій Прокопов</author>
  </authors>
  <commentList>
    <comment ref="F56" authorId="0" shapeId="0">
      <text>
        <r>
          <rPr>
            <b/>
            <sz val="9"/>
            <color indexed="81"/>
            <rFont val="Tahoma"/>
            <charset val="1"/>
          </rPr>
          <t>Сергій Прокопов:</t>
        </r>
        <r>
          <rPr>
            <sz val="9"/>
            <color indexed="81"/>
            <rFont val="Tahoma"/>
            <charset val="1"/>
          </rPr>
          <t xml:space="preserve">
4 КГУ СENTO 200+
Водопровідна 48+
Молодіжна, 2+
Майборського 5+
Міхновського 10+
Бандери 32</t>
        </r>
      </text>
    </comment>
  </commentList>
</comments>
</file>

<file path=xl/sharedStrings.xml><?xml version="1.0" encoding="utf-8"?>
<sst xmlns="http://schemas.openxmlformats.org/spreadsheetml/2006/main" count="244" uniqueCount="183">
  <si>
    <t>Капітальний ремонт когенераційної установки із заміною щита керування та турбокомпресора за адресою: вул. Майборського, 5, м. Хмельницький</t>
  </si>
  <si>
    <t>Капітальний ремонт когенераційної установки із заміною щита керування та турбокомпресора за адресою: вул. Шухевича, 8/1-Г, м. Хмельницький</t>
  </si>
  <si>
    <t>Капітальний ремонт когенераційної установки із заміною щита керування та турбокомпресора за адресою: прс. Миру, 99/101, м. Хмельницький</t>
  </si>
  <si>
    <t>1 турбокомпресор, 1 щит керування</t>
  </si>
  <si>
    <t>Кількісні показники</t>
  </si>
  <si>
    <t>1 котел, 1 конвективна частина</t>
  </si>
  <si>
    <t>1 котел, 1 димогарні труби</t>
  </si>
  <si>
    <t>1 котел, 1 колекторні труби</t>
  </si>
  <si>
    <t>1 КГУ</t>
  </si>
  <si>
    <t>Капітальний ремонт теплових мереж із заміною на попередньо ізольовані трубопроводи</t>
  </si>
  <si>
    <t>Ремонт дахів котелень та центральних теплових пунктів</t>
  </si>
  <si>
    <t>Заміна та встановлення запірної арматури на теплових мережах</t>
  </si>
  <si>
    <t>2 котла (на 1 котел необхідно 
2 пальника та 1 комплекс автоматики)</t>
  </si>
  <si>
    <t>1 котел (на 1 котел необхідно 
2 пальника та 1 комплекс автоматики)</t>
  </si>
  <si>
    <t>ІНВЕСТИЦІЙНА ПРОГРАМА:</t>
  </si>
  <si>
    <t>ВЛАСНІ КОШТИ ПІДПРИЄМСТВА (ІНШІ):</t>
  </si>
  <si>
    <t>ВСЬОГО:</t>
  </si>
  <si>
    <t>1 котел (4 пальника та 1 комплекс автоматики)</t>
  </si>
  <si>
    <t>2Ø219 мм L = 93 м</t>
  </si>
  <si>
    <t>2Ø219 мм L = 103 м</t>
  </si>
  <si>
    <t>Модернізація щитів керування газовими котлами</t>
  </si>
  <si>
    <t>Заміна в фільтрах хімводоочищення сульфовугілля на катіоніт KУ-2</t>
  </si>
  <si>
    <t>1 насос Wilo SCP200/560НА  N=200 кВт</t>
  </si>
  <si>
    <t>Капітальний ремонт котла КОЛВІ-500 із заміною димогарних труб в котельні за адресою: вул. Петлюри, 12</t>
  </si>
  <si>
    <t>Заміна вузлів обліку електричної енергії на нові з дистанційною передачею даних по споживанню електроенергії по РТМ "Південно-Західний"</t>
  </si>
  <si>
    <t>Найменування заходів</t>
  </si>
  <si>
    <t>Будівництво з'єднувальних ділянок трубопроводів теплових мереж (перемичок)</t>
  </si>
  <si>
    <t>Між тепловими мережами котелень по вул. Петлюри, 12 - вул. Сковороди, 11 від ТК12-8 до ТК346</t>
  </si>
  <si>
    <t>2Ø108 мм L = 260 м</t>
  </si>
  <si>
    <t>Капітальний ремонт/ реконструкція теплових мереж</t>
  </si>
  <si>
    <t>Заміна/встановлення насосного парку з використанням сучасних енергоефективних зразків</t>
  </si>
  <si>
    <t>Капітальний ремонт котлів із заміною конвективних частин/димогарних труб</t>
  </si>
  <si>
    <t>Модернізація системи автоматики безпеки і рагулювання котлів</t>
  </si>
  <si>
    <t>Встановлення спіротрапів для випуску повітря з теплових мереж</t>
  </si>
  <si>
    <t>Встановлення шламовловлювачів в котельнях</t>
  </si>
  <si>
    <t>Облаштування мінікотелень для опалення/гарячого водопостачання</t>
  </si>
  <si>
    <t>Реконструкція ЦТП по вул. Пулюя, 4/1 з встановленням малопотужних котлів для гарячого водопостачання в літній період</t>
  </si>
  <si>
    <t>Реконструкція ЦТП по вул. Інститутській, 8/1 з встановленням малопотужних котлів для гарячого водопостачання в літній період</t>
  </si>
  <si>
    <t>1 автокран</t>
  </si>
  <si>
    <t>1 мініекскаватор</t>
  </si>
  <si>
    <t>Ремонт будівель виробничих потужностей</t>
  </si>
  <si>
    <t>1 АТС</t>
  </si>
  <si>
    <t>Капітальний ремонт теплових мереж із заміною на попередньо ізольовані труби</t>
  </si>
  <si>
    <t>Капітальний ремонт виробничих/побутових приміщень та території котелень</t>
  </si>
  <si>
    <t>1 мінінавантажувач</t>
  </si>
  <si>
    <t>теплові мережі D ≥ 219 мм</t>
  </si>
  <si>
    <t>Модернізація/заміна котлів, обладнання котелень та ЦТП, іншого обладнання</t>
  </si>
  <si>
    <t>Придбання генераторів потужністю 7,5-80 кВт</t>
  </si>
  <si>
    <t>Розроблення проектно-кошторисної документації</t>
  </si>
  <si>
    <t>Придбання латунної труби для ремонту кожухотрубних теплообмінників</t>
  </si>
  <si>
    <t>Виконання робіт</t>
  </si>
  <si>
    <t>Встановлення лічильників гарячої води на водах в житлові будинки</t>
  </si>
  <si>
    <t>Заміна застарілих засобів комерційного обліку теплової енергії</t>
  </si>
  <si>
    <t>Модернізація системи диспетчеризації котелень та ЦТП</t>
  </si>
  <si>
    <t xml:space="preserve">Будівництво твердопаливної котельні </t>
  </si>
  <si>
    <t>Капітальний ремонт когенераційних установок із заміною турбокомпресора</t>
  </si>
  <si>
    <t>Будівництво з'єднувальної ділянки теплових мереж (перемички) між котельнями по вул. Тернопільській, 3 - вул. Тернопільській, 14/3 (2023-2024 рр.)</t>
  </si>
  <si>
    <t>Капітальний ремонт електрощитових</t>
  </si>
  <si>
    <t>-</t>
  </si>
  <si>
    <t>1 твердопаливна котельня</t>
  </si>
  <si>
    <t>1 котел</t>
  </si>
  <si>
    <t>Необхідна сума коштів, тис. грн. з ПДВ</t>
  </si>
  <si>
    <t>2023 рік</t>
  </si>
  <si>
    <t>2024 рік</t>
  </si>
  <si>
    <t>2025 рік</t>
  </si>
  <si>
    <t>2026 рік</t>
  </si>
  <si>
    <t>2027 рік</t>
  </si>
  <si>
    <r>
      <t>2000 м</t>
    </r>
    <r>
      <rPr>
        <vertAlign val="superscript"/>
        <sz val="14"/>
        <color theme="1"/>
        <rFont val="Times New Roman"/>
        <family val="1"/>
        <charset val="204"/>
      </rPr>
      <t>2</t>
    </r>
    <r>
      <rPr>
        <sz val="14"/>
        <color theme="1"/>
        <rFont val="Times New Roman"/>
        <family val="1"/>
        <charset val="204"/>
      </rPr>
      <t xml:space="preserve"> щорічно</t>
    </r>
  </si>
  <si>
    <t>1 котельня щорічно</t>
  </si>
  <si>
    <t>35 од., Dу ≥ 100 мм щорічно</t>
  </si>
  <si>
    <t>4 автомобілі</t>
  </si>
  <si>
    <t>на 5 котлах</t>
  </si>
  <si>
    <t>63,6 т</t>
  </si>
  <si>
    <t>15 т</t>
  </si>
  <si>
    <t>110 ЧРП</t>
  </si>
  <si>
    <t>Заходи з виконання програми підтримки і розвитку МКП "Хмельницьктеплокомуненерго" на 2023-2027 р.</t>
  </si>
  <si>
    <t>БЮДЖЕТ ХМЕЛЬНИЦЬКОЇ МІСЬКОЇ ТЕРИТОРІАЛЬНОЇ ГРОМАДИ:</t>
  </si>
  <si>
    <t>ДЕРЖАВНИЙ БЮДЖЕТ:</t>
  </si>
  <si>
    <t>Забезпечення діяльності з виробництва, транспортування, постачання теплової енергії</t>
  </si>
  <si>
    <t>Відшкодування різниці в тарифах</t>
  </si>
  <si>
    <t>Капітальний ремонт теплових мережі із заміною на попередньо ізольовані труби</t>
  </si>
  <si>
    <t>2 км теплових мереж в двотрубному вимірі, 
D ≤ 159 мм, щорічно</t>
  </si>
  <si>
    <t>1 установка, 1 калібратор, 
4 рідинні термостати</t>
  </si>
  <si>
    <t>Всього 
за 2023-2027 рр., тис. грн. з ПДВ</t>
  </si>
  <si>
    <t>Капітальний ремонт котла КВГ-7,56  із заміною конвективної частини в котельні за адресою: вул. Молодіжна, 2</t>
  </si>
  <si>
    <t>Капітальний ремонт котла КОЛВІ-350 із заміною димогарних труб в котельні за адресою: вул. Кам’янецька, 164</t>
  </si>
  <si>
    <t>Капітальний ремонт котла ТВГ-8М із заміною колекторних труб в котельні за адресою: вул. Молодіжна, 2</t>
  </si>
  <si>
    <t>Модернізація котлів ДКВР 4/13  із заміною газових пальників та комплексу автоматики в котельні за адресою: вул. Пулюя, 4/1</t>
  </si>
  <si>
    <t>Модернізація котла КЕ-10-14  із заміною газових пальників та комплексу автоматики в котельні за адресою: вул. Шухевича, 8/1Г</t>
  </si>
  <si>
    <t>Модернізація котла котла  ТВГ-8М із заміною пальників та комплексу автоматики в котельні по вул. Молодіжній, 2</t>
  </si>
  <si>
    <t>20 комплексів автоматики</t>
  </si>
  <si>
    <t>Встановлення когенераційної установки ДвГ1А-500 потужністю 500 кВт в котельні за адресою: вул. Тернопільська, 14/3</t>
  </si>
  <si>
    <t>Розроблення проектно-кошторисної документації на будівництво твердопаливної котельні</t>
  </si>
  <si>
    <t>Розроблення проектно-кошторисної документації на: встановлення високовольтних комірок; будівництво трансформаторних підстанцій; монтаж кабельних ліній 10 кВ; встановлення котлів; будівництво сонячних електростанцій; будівництво центрального теплового пункту; реконструкцію будівлі колишнього сервісного центру з облаштуванням гаражів</t>
  </si>
  <si>
    <t>Встановлення/заміна лічильників</t>
  </si>
  <si>
    <t>Придбання обладнання для господарської діяльності</t>
  </si>
  <si>
    <t>Автоматична телефонна станція для встановлення за адресою: 
вул. Чорнобрового, 5</t>
  </si>
  <si>
    <t>Проливна установки АС-80 для повірки лічильників теплової енергії</t>
  </si>
  <si>
    <t>Екскаватор-навантажувач</t>
  </si>
  <si>
    <t>Фронтальний мінінавантажувач</t>
  </si>
  <si>
    <t>Гусеничний мініекскаватор</t>
  </si>
  <si>
    <t>Щорічний ремонт когенераційних установок</t>
  </si>
  <si>
    <t>Придбання спеціалізованої техніки</t>
  </si>
  <si>
    <t>Будівництво твердопаливної котельні по вул. Шухевича, 8/1-Г
 потужністю 5 МВт</t>
  </si>
  <si>
    <t>5 автомобілів</t>
  </si>
  <si>
    <t>1 екскаватор</t>
  </si>
  <si>
    <t>Насоси з метою підготовки об'єктів підприємства до опалювального сезону</t>
  </si>
  <si>
    <t>Пластинчасті теплообмінники з метою підготовки об'єктів підприємства до опалювального сезону</t>
  </si>
  <si>
    <t>Автоматичні системи хімводоочищення з метою підготовки об'єктів підприємства до опалювального сезону</t>
  </si>
  <si>
    <t>Газові котли з метою підготовки об'єктів підприємства до опалювального сезону</t>
  </si>
  <si>
    <t>Автокран</t>
  </si>
  <si>
    <t>Капітальний ремонт теплової мережі за адресою: вул. Кам'янецька, 63,
м. Хмельницький</t>
  </si>
  <si>
    <t>Капітальний ремонт теплової мережі за адресою: прс. Миру, 51/2, 
м. Хмельницький</t>
  </si>
  <si>
    <t>Капітальний ремонт теплової мережі за адресою: вул. Бандери, 8,
 м. Хмельницький</t>
  </si>
  <si>
    <t>Капітальний ремонт теплової мережі за адресою: вул. Інститутська, 20/2,
м. Хмельницький</t>
  </si>
  <si>
    <t>Капітальний ремонт теплової мережі за адресою: вул. Ольжича, 1,
м. Хмельницький</t>
  </si>
  <si>
    <t>Капітальний ремонт теплової мережі за адресою: вул. Трембовецької, 3, 
м. Хмельницький</t>
  </si>
  <si>
    <t>Капітальний ремонт теплової мережі за адресою: вул. Зарічанська, 6/5, 
м. Хмельницький</t>
  </si>
  <si>
    <t>Частотно-регулюючі приводи для підготовки об’єктів до опалювального сезону</t>
  </si>
  <si>
    <t>Твердопаливних котлів з метою підготовки об'єктів підприємства до опалювального сезону</t>
  </si>
  <si>
    <t>Комп'ютерів для котелень з метою підготовки об'єктів підприємства до опалювального сезону</t>
  </si>
  <si>
    <t>Вантажних автомобілів-самоскидів</t>
  </si>
  <si>
    <t>Автомобілі аварійні ремонтні майстерні</t>
  </si>
  <si>
    <t>Капітальний ремонт теплової мережі за адресою: вул. Молодіжна, 7, 
м. Хмельницький</t>
  </si>
  <si>
    <t>2Ø219 мм L = 116 м</t>
  </si>
  <si>
    <t>2Ø426 мм L = 75 м</t>
  </si>
  <si>
    <t>2Ø219 мм L = 152 м</t>
  </si>
  <si>
    <t>2Ø219 мм L = 72 м</t>
  </si>
  <si>
    <t>2Ø219 мм L = 165 м</t>
  </si>
  <si>
    <t>2Ø219 мм L = 73 м</t>
  </si>
  <si>
    <t>2 котла ВК-21</t>
  </si>
  <si>
    <t>1 насос Wilo SCP200/560НА N=250 кВт</t>
  </si>
  <si>
    <t>Насоси різного призначення</t>
  </si>
  <si>
    <t>Директор міського комунального підприємства "Хмельницьктеплокомуненерго"                                                                                                       Володимир СКАЛІЙ</t>
  </si>
  <si>
    <t>Жаротрубні водогрійні газові котли з метою підготовки об'єктів підприємства до опалювального сезону</t>
  </si>
  <si>
    <t>Будівництво кабельних ліній та влаштування обладнання для розподілу електроенергії до та вище 1 кВ МКП "Хмельницьктеплокомуненерго"</t>
  </si>
  <si>
    <t>2Ø108 мм L = 24 м, 
2Ø159 мм L = 254 м</t>
  </si>
  <si>
    <t>3 котла</t>
  </si>
  <si>
    <t>6 комплектів ввідних автоматичних вимикачів</t>
  </si>
  <si>
    <t>Капітальний ремонт котла КВГ-7,56  із заміною конвективної частини в котельні за адресою: вул. Трембовецької, 51/1</t>
  </si>
  <si>
    <t>6 комплектів</t>
  </si>
  <si>
    <t>34 електролічильників</t>
  </si>
  <si>
    <t>13 КГУ щорічно</t>
  </si>
  <si>
    <t>17 генераторів</t>
  </si>
  <si>
    <t>2 насоса Wilo Atmos Giga N150/400-75/4 N=75 кВт, 1 насос WILO NL 100/400-22-4-12  N=22 кВт</t>
  </si>
  <si>
    <t>1 насос Wilo Atmos Giga N125/400-55/4 N=55 кВт, 1 насос WILO NL 100/400-22-4-12  N=22 кВт</t>
  </si>
  <si>
    <t>Встановлення мережевих насосів в котельні за адресою: вул. Північна, 103-А</t>
  </si>
  <si>
    <t>Встановлення мережевого насоса в котельні за адресою: вул. Молодіжна, 2</t>
  </si>
  <si>
    <t>Встановлення мережевого насоса в котельні за адресою: вул. Водопровідній, 48</t>
  </si>
  <si>
    <t>Встановлення мережевого насоса в котельні за адресою: вул. Тернопільська, 14/3</t>
  </si>
  <si>
    <t>Встановлення мережевих насосів в котельні за адресою: 
вул. Пулюя, 4/1</t>
  </si>
  <si>
    <t>Реконструкція котельні за адресою: вул. Північна, 103-А із заміною зношених котлів</t>
  </si>
  <si>
    <t>Монтажні роботи по заміні кожухотрубних теплообмінників на пластинчасті в центральних теплових пунктах</t>
  </si>
  <si>
    <t>9 котлів</t>
  </si>
  <si>
    <t>на 3 котла - 9 пальників, 3 комплекси автоматики</t>
  </si>
  <si>
    <t>Модернізація котлів із заміною газових пальників та комплексу автоматики в котельнях підприємства</t>
  </si>
  <si>
    <t>1 котельня</t>
  </si>
  <si>
    <t>2 автомобіля</t>
  </si>
  <si>
    <t>Свободи,44, Молодіжна,2, Кам'янецька,46/1,48/1, Шухевича,8Б, Водопровідна,48</t>
  </si>
  <si>
    <t>Встановлення когенераційних установок</t>
  </si>
  <si>
    <t>Встановлення мережевого насоса в котельні за адресою: вул. вул. Шухевича, 8/1Г</t>
  </si>
  <si>
    <t>Ø219-426 мм, 2L= ~1200 м</t>
  </si>
  <si>
    <t>Аварійний електромобіль для обслуговування внутрішньобудинкової системи</t>
  </si>
  <si>
    <t>3 автомобілі</t>
  </si>
  <si>
    <t>Придбання пластинчастих теплообмінників</t>
  </si>
  <si>
    <t>6 теплообмінників</t>
  </si>
  <si>
    <t>Встановлення насосів, наданих в рамках донорської допомоги</t>
  </si>
  <si>
    <t>Реконструкція котельні за адресою: вул. Зарічанська, 2-А</t>
  </si>
  <si>
    <t>Заступник міського голови                                                                                                                                                                                                            Михайло КРИВАК</t>
  </si>
  <si>
    <t>Нове будівництво мереж теплопостачання для мікрорайону "Заріччя" 
в м. Хмельницький</t>
  </si>
  <si>
    <t>2Ø530 мм L = 1700 м</t>
  </si>
  <si>
    <t>Капітальний ремонт когенераційної установки за адресою: прс. Миру, 99/101, м. Хмельницький</t>
  </si>
  <si>
    <t xml:space="preserve">Реалізація Комплексного плану стійкості Хмельницької області на 2026 рік - Реконструкція електричних мереж з приєднанням когенераційних установок </t>
  </si>
  <si>
    <t>11 КГУ</t>
  </si>
  <si>
    <t>Капітальний ремонт/реконструкція когенераційних установок</t>
  </si>
  <si>
    <t>3 КГУ</t>
  </si>
  <si>
    <t>Реалізація Комплексного плану стійкості Хмельницької області на 2026 рік - Будівництво захисту (укриття) когенераційних установок</t>
  </si>
  <si>
    <t>Капітальний ремонт та реконструкція електрощитових</t>
  </si>
  <si>
    <t>Децентралізація теплопостачання з облаштуванням котельні в ЦТП за адресою: вул. П. Мирного, 32/1</t>
  </si>
  <si>
    <t>Реконструкція електричних мереж з приєднанням когенераційної установки за адресою: вул. Водопровідна, 48, в м. Хмельницький</t>
  </si>
  <si>
    <t>2 КГУ</t>
  </si>
  <si>
    <t>Реконструкція електричних мереж з приєднанням когенераційних установок за адресою: вул. Бандери, 32/1, в м. Хмельницький</t>
  </si>
  <si>
    <t>Додаток
до рішення виконавчого комітету
Хмельницької міської ради
від 11.06.2026 № 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</si>
</sst>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8"/>
      <color theme="1"/>
      <name val="Arial Cyr"/>
      <charset val="204"/>
    </font>
    <font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7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top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0" xfId="0" applyFont="1"/>
    <xf numFmtId="1" fontId="3" fillId="0" borderId="2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5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16" xfId="0" applyFont="1" applyBorder="1" applyAlignment="1">
      <alignment horizontal="right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center" vertical="center" wrapText="1"/>
    </xf>
    <xf numFmtId="1" fontId="4" fillId="0" borderId="37" xfId="0" applyNumberFormat="1" applyFont="1" applyBorder="1" applyAlignment="1">
      <alignment horizontal="center" vertical="center" wrapText="1"/>
    </xf>
    <xf numFmtId="1" fontId="4" fillId="0" borderId="42" xfId="0" applyNumberFormat="1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 vertical="center" wrapText="1"/>
    </xf>
    <xf numFmtId="1" fontId="4" fillId="0" borderId="38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3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/>
    </xf>
    <xf numFmtId="1" fontId="11" fillId="0" borderId="32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 wrapText="1"/>
    </xf>
    <xf numFmtId="1" fontId="11" fillId="0" borderId="43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45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1" fontId="0" fillId="0" borderId="0" xfId="0" applyNumberFormat="1"/>
    <xf numFmtId="1" fontId="4" fillId="0" borderId="0" xfId="0" applyNumberFormat="1" applyFont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4" fillId="0" borderId="48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0" fillId="0" borderId="6" xfId="0" applyBorder="1"/>
    <xf numFmtId="1" fontId="4" fillId="0" borderId="29" xfId="0" applyNumberFormat="1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 vertical="center" wrapText="1"/>
    </xf>
    <xf numFmtId="0" fontId="0" fillId="0" borderId="30" xfId="0" applyBorder="1"/>
    <xf numFmtId="1" fontId="4" fillId="0" borderId="39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4" fillId="0" borderId="56" xfId="0" applyNumberFormat="1" applyFont="1" applyBorder="1" applyAlignment="1">
      <alignment horizontal="center" vertical="center" wrapText="1"/>
    </xf>
    <xf numFmtId="1" fontId="4" fillId="0" borderId="5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1" fontId="12" fillId="0" borderId="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0" fillId="0" borderId="49" xfId="0" applyBorder="1"/>
    <xf numFmtId="0" fontId="11" fillId="0" borderId="44" xfId="0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1" fontId="3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1" fontId="0" fillId="0" borderId="13" xfId="0" applyNumberFormat="1" applyBorder="1"/>
    <xf numFmtId="1" fontId="11" fillId="0" borderId="5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center" vertical="center"/>
    </xf>
    <xf numFmtId="0" fontId="4" fillId="0" borderId="54" xfId="0" applyFont="1" applyBorder="1" applyAlignment="1">
      <alignment horizontal="left" vertical="center" wrapText="1"/>
    </xf>
    <xf numFmtId="1" fontId="4" fillId="0" borderId="4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4" fillId="0" borderId="45" xfId="0" applyNumberFormat="1" applyFont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1" fontId="4" fillId="0" borderId="42" xfId="0" applyNumberFormat="1" applyFont="1" applyBorder="1" applyAlignment="1">
      <alignment horizontal="center" vertical="center" wrapText="1"/>
    </xf>
    <xf numFmtId="1" fontId="4" fillId="0" borderId="41" xfId="0" applyNumberFormat="1" applyFont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center" vertical="center" wrapText="1"/>
    </xf>
    <xf numFmtId="1" fontId="11" fillId="0" borderId="22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0"/>
  <sheetViews>
    <sheetView tabSelected="1" view="pageBreakPreview" topLeftCell="A97" zoomScale="70" zoomScaleNormal="100" zoomScaleSheetLayoutView="70" workbookViewId="0">
      <selection activeCell="F2" sqref="F2"/>
    </sheetView>
  </sheetViews>
  <sheetFormatPr defaultRowHeight="12.75" x14ac:dyDescent="0.2"/>
  <cols>
    <col min="1" max="1" width="47.28515625" customWidth="1"/>
    <col min="2" max="2" width="91.42578125" customWidth="1"/>
    <col min="3" max="3" width="33.7109375" customWidth="1"/>
    <col min="4" max="8" width="13.85546875" customWidth="1"/>
    <col min="9" max="9" width="26" style="59" customWidth="1"/>
  </cols>
  <sheetData>
    <row r="1" spans="1:9" ht="98.25" customHeight="1" x14ac:dyDescent="0.2">
      <c r="E1" s="17"/>
      <c r="F1" s="137" t="s">
        <v>182</v>
      </c>
      <c r="G1" s="137"/>
      <c r="H1" s="137"/>
      <c r="I1" s="137"/>
    </row>
    <row r="2" spans="1:9" ht="18.75" customHeight="1" x14ac:dyDescent="0.2">
      <c r="E2" s="17"/>
      <c r="F2" s="94"/>
      <c r="G2" s="94"/>
      <c r="H2" s="94"/>
      <c r="I2" s="94"/>
    </row>
    <row r="3" spans="1:9" ht="18.75" customHeight="1" x14ac:dyDescent="0.2">
      <c r="E3" s="17"/>
      <c r="F3" s="94"/>
      <c r="G3" s="94"/>
      <c r="H3" s="94"/>
      <c r="I3" s="94"/>
    </row>
    <row r="4" spans="1:9" ht="30" x14ac:dyDescent="0.2">
      <c r="A4" s="84" t="s">
        <v>75</v>
      </c>
      <c r="B4" s="84"/>
      <c r="C4" s="84"/>
      <c r="D4" s="84"/>
      <c r="E4" s="84"/>
      <c r="F4" s="84"/>
      <c r="G4" s="84"/>
      <c r="H4" s="84"/>
      <c r="I4" s="84"/>
    </row>
    <row r="5" spans="1:9" ht="15" customHeight="1" thickBot="1" x14ac:dyDescent="0.25">
      <c r="A5" s="84"/>
      <c r="B5" s="84"/>
      <c r="C5" s="84"/>
      <c r="D5" s="84"/>
      <c r="E5" s="84"/>
      <c r="F5" s="84"/>
      <c r="G5" s="84"/>
      <c r="H5" s="84"/>
      <c r="I5" s="84"/>
    </row>
    <row r="6" spans="1:9" ht="45.75" customHeight="1" thickBot="1" x14ac:dyDescent="0.25">
      <c r="A6" s="160" t="s">
        <v>25</v>
      </c>
      <c r="B6" s="161"/>
      <c r="C6" s="168" t="s">
        <v>4</v>
      </c>
      <c r="D6" s="165" t="s">
        <v>61</v>
      </c>
      <c r="E6" s="166"/>
      <c r="F6" s="166"/>
      <c r="G6" s="166"/>
      <c r="H6" s="167"/>
      <c r="I6" s="151" t="s">
        <v>83</v>
      </c>
    </row>
    <row r="7" spans="1:9" ht="51.75" customHeight="1" thickBot="1" x14ac:dyDescent="0.25">
      <c r="A7" s="162"/>
      <c r="B7" s="163"/>
      <c r="C7" s="169"/>
      <c r="D7" s="9" t="s">
        <v>62</v>
      </c>
      <c r="E7" s="19" t="s">
        <v>63</v>
      </c>
      <c r="F7" s="19" t="s">
        <v>64</v>
      </c>
      <c r="G7" s="19" t="s">
        <v>65</v>
      </c>
      <c r="H7" s="9" t="s">
        <v>66</v>
      </c>
      <c r="I7" s="152"/>
    </row>
    <row r="8" spans="1:9" ht="19.5" customHeight="1" thickBot="1" x14ac:dyDescent="0.35">
      <c r="A8" s="44"/>
      <c r="B8" s="45"/>
      <c r="C8" s="46" t="s">
        <v>15</v>
      </c>
      <c r="D8" s="30">
        <f>SUM(D9:D59)</f>
        <v>53787</v>
      </c>
      <c r="E8" s="30">
        <f>SUM(E9:E59)</f>
        <v>37173</v>
      </c>
      <c r="F8" s="30">
        <f>SUM(F9:F59)</f>
        <v>42858</v>
      </c>
      <c r="G8" s="30">
        <f>SUM(G9:G59)</f>
        <v>65112</v>
      </c>
      <c r="H8" s="30">
        <f>SUM(H9:H59)</f>
        <v>59148</v>
      </c>
      <c r="I8" s="64">
        <f>SUM(D8:H8)</f>
        <v>258078</v>
      </c>
    </row>
    <row r="9" spans="1:9" ht="40.5" customHeight="1" x14ac:dyDescent="0.2">
      <c r="A9" s="132" t="s">
        <v>26</v>
      </c>
      <c r="B9" s="8" t="s">
        <v>56</v>
      </c>
      <c r="C9" s="20" t="s">
        <v>136</v>
      </c>
      <c r="D9" s="31">
        <v>1200</v>
      </c>
      <c r="E9" s="32">
        <v>1200</v>
      </c>
      <c r="F9" s="32"/>
      <c r="G9" s="32"/>
      <c r="H9" s="53"/>
      <c r="I9" s="66">
        <f>SUM(D9:H9)</f>
        <v>2400</v>
      </c>
    </row>
    <row r="10" spans="1:9" ht="38.25" thickBot="1" x14ac:dyDescent="0.25">
      <c r="A10" s="133"/>
      <c r="B10" s="14" t="s">
        <v>27</v>
      </c>
      <c r="C10" s="26" t="s">
        <v>28</v>
      </c>
      <c r="D10" s="39"/>
      <c r="E10" s="90">
        <v>2533</v>
      </c>
      <c r="F10" s="40"/>
      <c r="G10" s="110"/>
      <c r="H10" s="40"/>
      <c r="I10" s="111">
        <f>SUM(D10:H10)</f>
        <v>2533</v>
      </c>
    </row>
    <row r="11" spans="1:9" ht="56.25" customHeight="1" x14ac:dyDescent="0.2">
      <c r="A11" s="159" t="s">
        <v>29</v>
      </c>
      <c r="B11" s="11" t="s">
        <v>9</v>
      </c>
      <c r="C11" s="25" t="s">
        <v>81</v>
      </c>
      <c r="D11" s="87">
        <v>10000</v>
      </c>
      <c r="E11" s="86">
        <v>12350</v>
      </c>
      <c r="F11" s="86">
        <f>ROUND(21349.525+414.717+197.486-F61,0)+824</f>
        <v>20692</v>
      </c>
      <c r="G11" s="86">
        <v>18837</v>
      </c>
      <c r="H11" s="92">
        <v>23263</v>
      </c>
      <c r="I11" s="60">
        <f t="shared" ref="I11" si="0">SUM(D11:H11)</f>
        <v>85142</v>
      </c>
    </row>
    <row r="12" spans="1:9" ht="22.5" customHeight="1" thickBot="1" x14ac:dyDescent="0.25">
      <c r="A12" s="158"/>
      <c r="B12" s="10" t="s">
        <v>11</v>
      </c>
      <c r="C12" s="23" t="s">
        <v>69</v>
      </c>
      <c r="D12" s="33">
        <v>1000</v>
      </c>
      <c r="E12" s="34">
        <v>1235</v>
      </c>
      <c r="F12" s="34">
        <v>1055</v>
      </c>
      <c r="G12" s="34">
        <v>1884</v>
      </c>
      <c r="H12" s="54">
        <v>2326</v>
      </c>
      <c r="I12" s="112">
        <f>SUM(D12:H12)</f>
        <v>7500</v>
      </c>
    </row>
    <row r="13" spans="1:9" ht="37.5" customHeight="1" x14ac:dyDescent="0.2">
      <c r="A13" s="132" t="s">
        <v>30</v>
      </c>
      <c r="B13" s="8" t="s">
        <v>160</v>
      </c>
      <c r="C13" s="20" t="s">
        <v>22</v>
      </c>
      <c r="D13" s="153">
        <v>6640</v>
      </c>
      <c r="E13" s="32"/>
      <c r="F13" s="32"/>
      <c r="G13" s="32"/>
      <c r="H13" s="53"/>
      <c r="I13" s="156">
        <f t="shared" ref="I13" si="1">SUM(D13:H13)</f>
        <v>6640</v>
      </c>
    </row>
    <row r="14" spans="1:9" ht="75" x14ac:dyDescent="0.2">
      <c r="A14" s="136"/>
      <c r="B14" s="6" t="s">
        <v>146</v>
      </c>
      <c r="C14" s="22" t="s">
        <v>145</v>
      </c>
      <c r="D14" s="154"/>
      <c r="E14" s="36"/>
      <c r="F14" s="36"/>
      <c r="G14" s="36"/>
      <c r="H14" s="55"/>
      <c r="I14" s="149"/>
    </row>
    <row r="15" spans="1:9" ht="37.5" x14ac:dyDescent="0.2">
      <c r="A15" s="136"/>
      <c r="B15" s="6" t="s">
        <v>147</v>
      </c>
      <c r="C15" s="22" t="s">
        <v>131</v>
      </c>
      <c r="D15" s="154"/>
      <c r="E15" s="36"/>
      <c r="F15" s="36"/>
      <c r="G15" s="36"/>
      <c r="H15" s="55"/>
      <c r="I15" s="149"/>
    </row>
    <row r="16" spans="1:9" ht="37.5" x14ac:dyDescent="0.2">
      <c r="A16" s="136"/>
      <c r="B16" s="6" t="s">
        <v>148</v>
      </c>
      <c r="C16" s="22" t="s">
        <v>131</v>
      </c>
      <c r="D16" s="154"/>
      <c r="E16" s="36"/>
      <c r="F16" s="36"/>
      <c r="G16" s="36"/>
      <c r="H16" s="55"/>
      <c r="I16" s="149"/>
    </row>
    <row r="17" spans="1:11" ht="37.5" x14ac:dyDescent="0.2">
      <c r="A17" s="136"/>
      <c r="B17" s="6" t="s">
        <v>149</v>
      </c>
      <c r="C17" s="22" t="s">
        <v>22</v>
      </c>
      <c r="D17" s="154"/>
      <c r="E17" s="36"/>
      <c r="F17" s="36"/>
      <c r="G17" s="36"/>
      <c r="H17" s="55"/>
      <c r="I17" s="149"/>
    </row>
    <row r="18" spans="1:11" ht="79.5" customHeight="1" x14ac:dyDescent="0.2">
      <c r="A18" s="136"/>
      <c r="B18" s="10" t="s">
        <v>150</v>
      </c>
      <c r="C18" s="23" t="s">
        <v>144</v>
      </c>
      <c r="D18" s="155"/>
      <c r="E18" s="34"/>
      <c r="F18" s="34"/>
      <c r="G18" s="34"/>
      <c r="H18" s="54"/>
      <c r="I18" s="157"/>
    </row>
    <row r="19" spans="1:11" ht="18.75" customHeight="1" thickBot="1" x14ac:dyDescent="0.25">
      <c r="A19" s="133"/>
      <c r="B19" s="7" t="s">
        <v>132</v>
      </c>
      <c r="C19" s="73" t="s">
        <v>58</v>
      </c>
      <c r="D19" s="39">
        <v>1000</v>
      </c>
      <c r="E19" s="40">
        <v>1000</v>
      </c>
      <c r="F19" s="40">
        <v>180</v>
      </c>
      <c r="G19" s="40">
        <v>1000</v>
      </c>
      <c r="H19" s="69">
        <v>1000</v>
      </c>
      <c r="I19" s="80">
        <f t="shared" ref="I19:I22" si="2">SUM(D19:H19)</f>
        <v>4180</v>
      </c>
      <c r="K19" s="75"/>
    </row>
    <row r="20" spans="1:11" ht="38.25" thickBot="1" x14ac:dyDescent="0.25">
      <c r="A20" s="12" t="s">
        <v>53</v>
      </c>
      <c r="B20" s="13" t="s">
        <v>53</v>
      </c>
      <c r="C20" s="24" t="s">
        <v>58</v>
      </c>
      <c r="D20" s="41"/>
      <c r="E20" s="42">
        <v>2000</v>
      </c>
      <c r="F20" s="42">
        <v>55</v>
      </c>
      <c r="G20" s="42">
        <v>200</v>
      </c>
      <c r="H20" s="58">
        <v>2500</v>
      </c>
      <c r="I20" s="113">
        <f t="shared" si="2"/>
        <v>4755</v>
      </c>
    </row>
    <row r="21" spans="1:11" ht="37.5" x14ac:dyDescent="0.2">
      <c r="A21" s="132" t="s">
        <v>31</v>
      </c>
      <c r="B21" s="8" t="s">
        <v>31</v>
      </c>
      <c r="C21" s="20" t="s">
        <v>58</v>
      </c>
      <c r="D21" s="31"/>
      <c r="E21" s="32">
        <v>1000</v>
      </c>
      <c r="F21" s="32"/>
      <c r="G21" s="32">
        <v>4500</v>
      </c>
      <c r="H21" s="67">
        <v>2200</v>
      </c>
      <c r="I21" s="109">
        <f t="shared" si="2"/>
        <v>7700</v>
      </c>
    </row>
    <row r="22" spans="1:11" ht="37.5" customHeight="1" x14ac:dyDescent="0.2">
      <c r="A22" s="136"/>
      <c r="B22" s="11" t="s">
        <v>84</v>
      </c>
      <c r="C22" s="25" t="s">
        <v>5</v>
      </c>
      <c r="D22" s="154">
        <v>2000</v>
      </c>
      <c r="E22" s="36"/>
      <c r="F22" s="36"/>
      <c r="G22" s="36"/>
      <c r="H22" s="68"/>
      <c r="I22" s="171">
        <f t="shared" si="2"/>
        <v>2000</v>
      </c>
    </row>
    <row r="23" spans="1:11" ht="37.5" x14ac:dyDescent="0.2">
      <c r="A23" s="136"/>
      <c r="B23" s="6" t="s">
        <v>85</v>
      </c>
      <c r="C23" s="22" t="s">
        <v>6</v>
      </c>
      <c r="D23" s="154"/>
      <c r="E23" s="36"/>
      <c r="F23" s="36"/>
      <c r="G23" s="36"/>
      <c r="H23" s="68"/>
      <c r="I23" s="149"/>
    </row>
    <row r="24" spans="1:11" ht="37.5" x14ac:dyDescent="0.2">
      <c r="A24" s="136"/>
      <c r="B24" s="6" t="s">
        <v>23</v>
      </c>
      <c r="C24" s="22" t="s">
        <v>6</v>
      </c>
      <c r="D24" s="154"/>
      <c r="E24" s="36"/>
      <c r="F24" s="36"/>
      <c r="G24" s="36"/>
      <c r="H24" s="68"/>
      <c r="I24" s="149"/>
    </row>
    <row r="25" spans="1:11" ht="37.5" x14ac:dyDescent="0.2">
      <c r="A25" s="136"/>
      <c r="B25" s="6" t="s">
        <v>86</v>
      </c>
      <c r="C25" s="22" t="s">
        <v>7</v>
      </c>
      <c r="D25" s="154"/>
      <c r="E25" s="36"/>
      <c r="F25" s="36"/>
      <c r="G25" s="36"/>
      <c r="H25" s="68"/>
      <c r="I25" s="149"/>
    </row>
    <row r="26" spans="1:11" ht="38.25" thickBot="1" x14ac:dyDescent="0.25">
      <c r="A26" s="133"/>
      <c r="B26" s="14" t="s">
        <v>139</v>
      </c>
      <c r="C26" s="21" t="s">
        <v>5</v>
      </c>
      <c r="D26" s="170"/>
      <c r="E26" s="40"/>
      <c r="F26" s="40"/>
      <c r="G26" s="40"/>
      <c r="H26" s="69"/>
      <c r="I26" s="150"/>
    </row>
    <row r="27" spans="1:11" ht="56.25" customHeight="1" x14ac:dyDescent="0.2">
      <c r="A27" s="132" t="s">
        <v>46</v>
      </c>
      <c r="B27" s="8" t="s">
        <v>87</v>
      </c>
      <c r="C27" s="20" t="s">
        <v>12</v>
      </c>
      <c r="D27" s="31">
        <v>1383</v>
      </c>
      <c r="E27" s="32"/>
      <c r="F27" s="32"/>
      <c r="G27" s="32"/>
      <c r="H27" s="53"/>
      <c r="I27" s="109">
        <f t="shared" ref="I27:I48" si="3">SUM(D27:H27)</f>
        <v>1383</v>
      </c>
    </row>
    <row r="28" spans="1:11" ht="75" x14ac:dyDescent="0.2">
      <c r="A28" s="136"/>
      <c r="B28" s="6" t="s">
        <v>88</v>
      </c>
      <c r="C28" s="22" t="s">
        <v>13</v>
      </c>
      <c r="D28" s="35">
        <v>1615</v>
      </c>
      <c r="E28" s="36"/>
      <c r="F28" s="36"/>
      <c r="G28" s="36"/>
      <c r="H28" s="55"/>
      <c r="I28" s="61">
        <f t="shared" si="3"/>
        <v>1615</v>
      </c>
    </row>
    <row r="29" spans="1:11" ht="37.5" x14ac:dyDescent="0.2">
      <c r="A29" s="136"/>
      <c r="B29" s="6" t="s">
        <v>151</v>
      </c>
      <c r="C29" s="22" t="s">
        <v>130</v>
      </c>
      <c r="D29" s="35">
        <v>1000</v>
      </c>
      <c r="E29" s="36"/>
      <c r="F29" s="36"/>
      <c r="G29" s="36"/>
      <c r="H29" s="55"/>
      <c r="I29" s="61">
        <f t="shared" si="3"/>
        <v>1000</v>
      </c>
    </row>
    <row r="30" spans="1:11" ht="37.5" x14ac:dyDescent="0.2">
      <c r="A30" s="136"/>
      <c r="B30" s="6" t="s">
        <v>89</v>
      </c>
      <c r="C30" s="22" t="s">
        <v>17</v>
      </c>
      <c r="D30" s="35">
        <v>250</v>
      </c>
      <c r="E30" s="36"/>
      <c r="F30" s="36"/>
      <c r="G30" s="36"/>
      <c r="H30" s="55"/>
      <c r="I30" s="61">
        <f t="shared" si="3"/>
        <v>250</v>
      </c>
    </row>
    <row r="31" spans="1:11" ht="18.75" x14ac:dyDescent="0.2">
      <c r="A31" s="136"/>
      <c r="B31" s="6" t="s">
        <v>20</v>
      </c>
      <c r="C31" s="22" t="s">
        <v>90</v>
      </c>
      <c r="D31" s="35">
        <v>500</v>
      </c>
      <c r="E31" s="36">
        <v>618</v>
      </c>
      <c r="F31" s="36">
        <v>389</v>
      </c>
      <c r="G31" s="36">
        <v>942</v>
      </c>
      <c r="H31" s="55">
        <v>1163</v>
      </c>
      <c r="I31" s="61">
        <f t="shared" si="3"/>
        <v>3612</v>
      </c>
    </row>
    <row r="32" spans="1:11" ht="18.75" x14ac:dyDescent="0.2">
      <c r="A32" s="136"/>
      <c r="B32" s="6" t="s">
        <v>32</v>
      </c>
      <c r="C32" s="22" t="s">
        <v>71</v>
      </c>
      <c r="D32" s="35"/>
      <c r="E32" s="36"/>
      <c r="F32" s="36"/>
      <c r="G32" s="36">
        <v>1200</v>
      </c>
      <c r="H32" s="55">
        <v>988.00000000000011</v>
      </c>
      <c r="I32" s="61">
        <f t="shared" si="3"/>
        <v>2188</v>
      </c>
    </row>
    <row r="33" spans="1:9" ht="18.75" x14ac:dyDescent="0.2">
      <c r="A33" s="136"/>
      <c r="B33" s="6" t="s">
        <v>21</v>
      </c>
      <c r="C33" s="22" t="s">
        <v>72</v>
      </c>
      <c r="D33" s="35">
        <v>749</v>
      </c>
      <c r="E33" s="36">
        <v>752</v>
      </c>
      <c r="F33" s="36">
        <v>2</v>
      </c>
      <c r="G33" s="36">
        <v>349</v>
      </c>
      <c r="H33" s="55">
        <v>628</v>
      </c>
      <c r="I33" s="61">
        <f t="shared" si="3"/>
        <v>2480</v>
      </c>
    </row>
    <row r="34" spans="1:9" ht="18.75" x14ac:dyDescent="0.2">
      <c r="A34" s="136"/>
      <c r="B34" s="6" t="s">
        <v>164</v>
      </c>
      <c r="C34" s="72" t="s">
        <v>165</v>
      </c>
      <c r="D34" s="35"/>
      <c r="E34" s="36"/>
      <c r="F34" s="36">
        <f>194+528</f>
        <v>722</v>
      </c>
      <c r="G34" s="36"/>
      <c r="H34" s="68"/>
      <c r="I34" s="70">
        <f t="shared" ref="I34" si="4">SUM(D34:H34)</f>
        <v>722</v>
      </c>
    </row>
    <row r="35" spans="1:9" ht="18.75" x14ac:dyDescent="0.2">
      <c r="A35" s="136"/>
      <c r="B35" s="6" t="s">
        <v>49</v>
      </c>
      <c r="C35" s="22" t="s">
        <v>73</v>
      </c>
      <c r="D35" s="35">
        <v>2500</v>
      </c>
      <c r="E35" s="36">
        <v>2700</v>
      </c>
      <c r="F35" s="36"/>
      <c r="G35" s="36"/>
      <c r="H35" s="55">
        <v>3300</v>
      </c>
      <c r="I35" s="61">
        <f t="shared" si="3"/>
        <v>8500</v>
      </c>
    </row>
    <row r="36" spans="1:9" ht="56.25" x14ac:dyDescent="0.2">
      <c r="A36" s="136"/>
      <c r="B36" s="6" t="s">
        <v>24</v>
      </c>
      <c r="C36" s="22" t="s">
        <v>141</v>
      </c>
      <c r="D36" s="35">
        <v>600</v>
      </c>
      <c r="E36" s="36"/>
      <c r="F36" s="36"/>
      <c r="G36" s="36"/>
      <c r="H36" s="55"/>
      <c r="I36" s="61">
        <f t="shared" si="3"/>
        <v>600</v>
      </c>
    </row>
    <row r="37" spans="1:9" ht="18.75" x14ac:dyDescent="0.2">
      <c r="A37" s="136"/>
      <c r="B37" s="10" t="s">
        <v>177</v>
      </c>
      <c r="C37" s="23" t="s">
        <v>58</v>
      </c>
      <c r="D37" s="35">
        <v>300</v>
      </c>
      <c r="E37" s="36">
        <v>320</v>
      </c>
      <c r="F37" s="36">
        <v>50</v>
      </c>
      <c r="G37" s="36">
        <v>5000</v>
      </c>
      <c r="H37" s="55">
        <v>380</v>
      </c>
      <c r="I37" s="61">
        <f t="shared" si="3"/>
        <v>6050</v>
      </c>
    </row>
    <row r="38" spans="1:9" ht="18.75" x14ac:dyDescent="0.2">
      <c r="A38" s="136"/>
      <c r="B38" s="6" t="s">
        <v>47</v>
      </c>
      <c r="C38" s="22" t="s">
        <v>143</v>
      </c>
      <c r="D38" s="35">
        <v>5000</v>
      </c>
      <c r="E38" s="36"/>
      <c r="F38" s="36"/>
      <c r="G38" s="36">
        <v>7000</v>
      </c>
      <c r="H38" s="55"/>
      <c r="I38" s="61">
        <f t="shared" si="3"/>
        <v>12000</v>
      </c>
    </row>
    <row r="39" spans="1:9" ht="18.75" x14ac:dyDescent="0.2">
      <c r="A39" s="136"/>
      <c r="B39" s="6" t="s">
        <v>33</v>
      </c>
      <c r="C39" s="22" t="s">
        <v>58</v>
      </c>
      <c r="D39" s="35"/>
      <c r="E39" s="36">
        <v>1000</v>
      </c>
      <c r="F39" s="36"/>
      <c r="G39" s="36"/>
      <c r="H39" s="55">
        <v>1000</v>
      </c>
      <c r="I39" s="61">
        <f t="shared" si="3"/>
        <v>2000</v>
      </c>
    </row>
    <row r="40" spans="1:9" ht="19.5" thickBot="1" x14ac:dyDescent="0.25">
      <c r="A40" s="133"/>
      <c r="B40" s="7" t="s">
        <v>34</v>
      </c>
      <c r="C40" s="21" t="s">
        <v>58</v>
      </c>
      <c r="D40" s="39"/>
      <c r="E40" s="40">
        <v>1000</v>
      </c>
      <c r="F40" s="40"/>
      <c r="G40" s="40"/>
      <c r="H40" s="57">
        <v>1000</v>
      </c>
      <c r="I40" s="111">
        <f t="shared" si="3"/>
        <v>2000</v>
      </c>
    </row>
    <row r="41" spans="1:9" ht="37.5" x14ac:dyDescent="0.2">
      <c r="A41" s="132" t="s">
        <v>35</v>
      </c>
      <c r="B41" s="8" t="s">
        <v>36</v>
      </c>
      <c r="C41" s="20" t="s">
        <v>58</v>
      </c>
      <c r="D41" s="31"/>
      <c r="E41" s="32">
        <v>2000</v>
      </c>
      <c r="F41" s="32">
        <f>2864-E41</f>
        <v>864</v>
      </c>
      <c r="G41" s="32"/>
      <c r="H41" s="67"/>
      <c r="I41" s="79">
        <f t="shared" si="3"/>
        <v>2864</v>
      </c>
    </row>
    <row r="42" spans="1:9" ht="37.5" x14ac:dyDescent="0.2">
      <c r="A42" s="136"/>
      <c r="B42" s="6" t="s">
        <v>178</v>
      </c>
      <c r="C42" s="22" t="s">
        <v>60</v>
      </c>
      <c r="D42" s="35"/>
      <c r="E42" s="124"/>
      <c r="F42" s="36"/>
      <c r="G42" s="36">
        <v>500</v>
      </c>
      <c r="H42" s="68"/>
      <c r="I42" s="70">
        <f t="shared" si="3"/>
        <v>500</v>
      </c>
    </row>
    <row r="43" spans="1:9" ht="38.25" thickBot="1" x14ac:dyDescent="0.25">
      <c r="A43" s="133"/>
      <c r="B43" s="14" t="s">
        <v>37</v>
      </c>
      <c r="C43" s="26" t="s">
        <v>58</v>
      </c>
      <c r="D43" s="89"/>
      <c r="E43" s="90"/>
      <c r="F43" s="91"/>
      <c r="G43" s="90"/>
      <c r="H43" s="85">
        <v>3000</v>
      </c>
      <c r="I43" s="114">
        <f>SUM(D43:H43)</f>
        <v>3000</v>
      </c>
    </row>
    <row r="44" spans="1:9" ht="37.5" x14ac:dyDescent="0.2">
      <c r="A44" s="134" t="s">
        <v>174</v>
      </c>
      <c r="B44" s="8" t="s">
        <v>91</v>
      </c>
      <c r="C44" s="20" t="s">
        <v>8</v>
      </c>
      <c r="D44" s="31">
        <v>11700</v>
      </c>
      <c r="E44" s="32"/>
      <c r="F44" s="32"/>
      <c r="G44" s="32"/>
      <c r="H44" s="53"/>
      <c r="I44" s="109">
        <f t="shared" si="3"/>
        <v>11700</v>
      </c>
    </row>
    <row r="45" spans="1:9" ht="56.25" x14ac:dyDescent="0.2">
      <c r="A45" s="136"/>
      <c r="B45" s="6" t="s">
        <v>172</v>
      </c>
      <c r="C45" s="22" t="s">
        <v>173</v>
      </c>
      <c r="D45" s="35"/>
      <c r="E45" s="36"/>
      <c r="F45" s="36"/>
      <c r="G45" s="36">
        <v>3000</v>
      </c>
      <c r="H45" s="55"/>
      <c r="I45" s="61">
        <f t="shared" ref="I45" si="5">SUM(D45:H45)</f>
        <v>3000</v>
      </c>
    </row>
    <row r="46" spans="1:9" ht="37.5" x14ac:dyDescent="0.2">
      <c r="A46" s="136"/>
      <c r="B46" s="6" t="s">
        <v>176</v>
      </c>
      <c r="C46" s="22" t="s">
        <v>175</v>
      </c>
      <c r="D46" s="35"/>
      <c r="E46" s="36"/>
      <c r="F46" s="36"/>
      <c r="G46" s="36">
        <v>1000</v>
      </c>
      <c r="H46" s="55"/>
      <c r="I46" s="61">
        <f t="shared" ref="I46" si="6">SUM(D46:H46)</f>
        <v>1000</v>
      </c>
    </row>
    <row r="47" spans="1:9" ht="37.5" x14ac:dyDescent="0.2">
      <c r="A47" s="136"/>
      <c r="B47" s="6" t="s">
        <v>171</v>
      </c>
      <c r="C47" s="22" t="s">
        <v>8</v>
      </c>
      <c r="D47" s="35"/>
      <c r="E47" s="36"/>
      <c r="F47" s="36"/>
      <c r="G47" s="36">
        <v>1500</v>
      </c>
      <c r="H47" s="55"/>
      <c r="I47" s="61">
        <f t="shared" si="3"/>
        <v>1500</v>
      </c>
    </row>
    <row r="48" spans="1:9" ht="19.5" thickBot="1" x14ac:dyDescent="0.25">
      <c r="A48" s="135"/>
      <c r="B48" s="7" t="s">
        <v>101</v>
      </c>
      <c r="C48" s="21" t="s">
        <v>142</v>
      </c>
      <c r="D48" s="39">
        <v>4000</v>
      </c>
      <c r="E48" s="40">
        <v>4300</v>
      </c>
      <c r="F48" s="40">
        <v>5750</v>
      </c>
      <c r="G48" s="40">
        <v>8000</v>
      </c>
      <c r="H48" s="57">
        <v>6200</v>
      </c>
      <c r="I48" s="111">
        <f t="shared" si="3"/>
        <v>28250</v>
      </c>
    </row>
    <row r="49" spans="1:10" ht="112.5" x14ac:dyDescent="0.2">
      <c r="A49" s="132" t="s">
        <v>48</v>
      </c>
      <c r="B49" s="8" t="s">
        <v>93</v>
      </c>
      <c r="C49" s="20" t="s">
        <v>58</v>
      </c>
      <c r="D49" s="31">
        <v>400</v>
      </c>
      <c r="E49" s="103">
        <v>800</v>
      </c>
      <c r="F49" s="88"/>
      <c r="G49" s="32">
        <v>200</v>
      </c>
      <c r="H49" s="67">
        <v>600</v>
      </c>
      <c r="I49" s="79">
        <f>SUM(D49:H49)</f>
        <v>2000</v>
      </c>
    </row>
    <row r="50" spans="1:10" ht="38.25" thickBot="1" x14ac:dyDescent="0.25">
      <c r="A50" s="133"/>
      <c r="B50" s="14" t="s">
        <v>92</v>
      </c>
      <c r="C50" s="26" t="s">
        <v>58</v>
      </c>
      <c r="D50" s="89">
        <v>250</v>
      </c>
      <c r="E50" s="40"/>
      <c r="F50" s="40"/>
      <c r="G50" s="40"/>
      <c r="H50" s="69"/>
      <c r="I50" s="127">
        <f>SUM(D50:H50)</f>
        <v>250</v>
      </c>
    </row>
    <row r="51" spans="1:10" ht="22.5" x14ac:dyDescent="0.2">
      <c r="A51" s="134" t="s">
        <v>40</v>
      </c>
      <c r="B51" s="8" t="s">
        <v>10</v>
      </c>
      <c r="C51" s="20" t="s">
        <v>67</v>
      </c>
      <c r="D51" s="31">
        <v>700</v>
      </c>
      <c r="E51" s="32">
        <v>865</v>
      </c>
      <c r="F51" s="32">
        <f>912+123</f>
        <v>1035</v>
      </c>
      <c r="G51" s="32">
        <v>1200</v>
      </c>
      <c r="H51" s="67">
        <v>1300</v>
      </c>
      <c r="I51" s="66">
        <f>SUM(D51:H51)</f>
        <v>5100</v>
      </c>
    </row>
    <row r="52" spans="1:10" ht="38.25" thickBot="1" x14ac:dyDescent="0.25">
      <c r="A52" s="135"/>
      <c r="B52" s="7" t="s">
        <v>43</v>
      </c>
      <c r="C52" s="21" t="s">
        <v>68</v>
      </c>
      <c r="D52" s="39">
        <v>1000</v>
      </c>
      <c r="E52" s="40">
        <v>1500</v>
      </c>
      <c r="F52" s="40">
        <v>700</v>
      </c>
      <c r="G52" s="40">
        <v>1800</v>
      </c>
      <c r="H52" s="69">
        <v>2000</v>
      </c>
      <c r="I52" s="99">
        <f>SUM(D52:H52)</f>
        <v>7000</v>
      </c>
    </row>
    <row r="53" spans="1:10" ht="37.5" x14ac:dyDescent="0.2">
      <c r="A53" s="132" t="s">
        <v>50</v>
      </c>
      <c r="B53" s="8" t="s">
        <v>135</v>
      </c>
      <c r="C53" s="20" t="s">
        <v>58</v>
      </c>
      <c r="D53" s="31"/>
      <c r="E53" s="32"/>
      <c r="F53" s="32">
        <f>1323-281</f>
        <v>1042</v>
      </c>
      <c r="G53" s="32">
        <v>5000</v>
      </c>
      <c r="H53" s="67"/>
      <c r="I53" s="123">
        <f>SUM(D53:H53)</f>
        <v>6042</v>
      </c>
    </row>
    <row r="54" spans="1:10" ht="37.5" x14ac:dyDescent="0.2">
      <c r="A54" s="136"/>
      <c r="B54" s="6" t="s">
        <v>152</v>
      </c>
      <c r="C54" s="22" t="s">
        <v>58</v>
      </c>
      <c r="D54" s="35"/>
      <c r="E54" s="36"/>
      <c r="F54" s="36">
        <v>280</v>
      </c>
      <c r="G54" s="36"/>
      <c r="H54" s="68"/>
      <c r="I54" s="70">
        <f t="shared" ref="I54:I55" si="7">SUM(D54:H54)</f>
        <v>280</v>
      </c>
    </row>
    <row r="55" spans="1:10" ht="18.75" x14ac:dyDescent="0.2">
      <c r="A55" s="136"/>
      <c r="B55" s="10" t="s">
        <v>166</v>
      </c>
      <c r="C55" s="23" t="s">
        <v>58</v>
      </c>
      <c r="D55" s="33"/>
      <c r="E55" s="34"/>
      <c r="F55" s="34">
        <f>587</f>
        <v>587</v>
      </c>
      <c r="G55" s="34"/>
      <c r="H55" s="125"/>
      <c r="I55" s="126">
        <f t="shared" si="7"/>
        <v>587</v>
      </c>
    </row>
    <row r="56" spans="1:10" ht="19.5" thickBot="1" x14ac:dyDescent="0.25">
      <c r="A56" s="133"/>
      <c r="B56" s="7" t="s">
        <v>159</v>
      </c>
      <c r="C56" s="21" t="s">
        <v>58</v>
      </c>
      <c r="D56" s="39"/>
      <c r="E56" s="40"/>
      <c r="F56" s="40">
        <f>ROUND((24948.34*2+24948.33*2+191876.23+178989.98+262311.27+300977.8)/1000,0)+ROUND(1489.798+934.516+899.101,0)+700+2000</f>
        <v>7057</v>
      </c>
      <c r="G56" s="40"/>
      <c r="H56" s="69"/>
      <c r="I56" s="127">
        <f>SUM(D56:H56)</f>
        <v>7057</v>
      </c>
    </row>
    <row r="57" spans="1:10" ht="18.75" x14ac:dyDescent="0.2">
      <c r="A57" s="132" t="s">
        <v>94</v>
      </c>
      <c r="B57" s="16" t="s">
        <v>51</v>
      </c>
      <c r="C57" s="28" t="s">
        <v>58</v>
      </c>
      <c r="D57" s="37"/>
      <c r="E57" s="38"/>
      <c r="F57" s="38"/>
      <c r="G57" s="38">
        <v>1000</v>
      </c>
      <c r="H57" s="56">
        <v>5000</v>
      </c>
      <c r="I57" s="66">
        <f>SUM(D57:H57)</f>
        <v>6000</v>
      </c>
    </row>
    <row r="58" spans="1:10" ht="19.5" thickBot="1" x14ac:dyDescent="0.25">
      <c r="A58" s="133"/>
      <c r="B58" s="7" t="s">
        <v>52</v>
      </c>
      <c r="C58" s="21" t="s">
        <v>58</v>
      </c>
      <c r="D58" s="39"/>
      <c r="E58" s="40"/>
      <c r="F58" s="40"/>
      <c r="G58" s="40">
        <v>1000</v>
      </c>
      <c r="H58" s="69">
        <v>1300</v>
      </c>
      <c r="I58" s="99">
        <f>SUM(D58:H58)</f>
        <v>2300</v>
      </c>
    </row>
    <row r="59" spans="1:10" ht="21" customHeight="1" thickBot="1" x14ac:dyDescent="0.25">
      <c r="A59" s="12" t="s">
        <v>102</v>
      </c>
      <c r="B59" s="13" t="s">
        <v>162</v>
      </c>
      <c r="C59" s="24" t="s">
        <v>157</v>
      </c>
      <c r="D59" s="41"/>
      <c r="E59" s="42"/>
      <c r="F59" s="42">
        <v>2398</v>
      </c>
      <c r="G59" s="42"/>
      <c r="H59" s="115"/>
      <c r="I59" s="83">
        <f t="shared" ref="I59" si="8">SUM(D59:H59)</f>
        <v>2398</v>
      </c>
    </row>
    <row r="60" spans="1:10" ht="20.25" thickBot="1" x14ac:dyDescent="0.25">
      <c r="A60" s="50"/>
      <c r="B60" s="51"/>
      <c r="C60" s="106" t="s">
        <v>14</v>
      </c>
      <c r="D60" s="98">
        <f>SUM(D61:D68)</f>
        <v>9328</v>
      </c>
      <c r="E60" s="98">
        <f>SUM(E61:E68)</f>
        <v>7807</v>
      </c>
      <c r="F60" s="98">
        <f>SUM(F61:F68)</f>
        <v>6560</v>
      </c>
      <c r="G60" s="98">
        <f>SUM(G61:G68)</f>
        <v>10662</v>
      </c>
      <c r="H60" s="98">
        <f>SUM(H61:H68)</f>
        <v>10888</v>
      </c>
      <c r="I60" s="107">
        <f>SUM(D60:H60)</f>
        <v>45245</v>
      </c>
      <c r="J60" s="74"/>
    </row>
    <row r="61" spans="1:10" ht="38.25" thickBot="1" x14ac:dyDescent="0.25">
      <c r="A61" s="19" t="s">
        <v>29</v>
      </c>
      <c r="B61" s="13" t="s">
        <v>80</v>
      </c>
      <c r="C61" s="24" t="s">
        <v>161</v>
      </c>
      <c r="D61" s="95">
        <v>5384</v>
      </c>
      <c r="E61" s="42">
        <v>4607</v>
      </c>
      <c r="F61" s="96">
        <v>2094</v>
      </c>
      <c r="G61" s="96">
        <f>ROUND(2694*1.2,0)+630</f>
        <v>3863</v>
      </c>
      <c r="H61" s="97">
        <v>4700</v>
      </c>
      <c r="I61" s="83">
        <f t="shared" ref="I61:I63" si="9">SUM(D61:H61)</f>
        <v>20648</v>
      </c>
    </row>
    <row r="62" spans="1:10" ht="61.5" customHeight="1" thickBot="1" x14ac:dyDescent="0.25">
      <c r="A62" s="12" t="s">
        <v>31</v>
      </c>
      <c r="B62" s="13" t="s">
        <v>31</v>
      </c>
      <c r="C62" s="24" t="s">
        <v>153</v>
      </c>
      <c r="D62" s="95">
        <v>2019</v>
      </c>
      <c r="E62" s="96">
        <v>3200</v>
      </c>
      <c r="F62" s="96">
        <v>2678</v>
      </c>
      <c r="G62" s="96"/>
      <c r="H62" s="115">
        <v>6181</v>
      </c>
      <c r="I62" s="83">
        <f t="shared" si="9"/>
        <v>14078</v>
      </c>
    </row>
    <row r="63" spans="1:10" ht="37.5" x14ac:dyDescent="0.2">
      <c r="A63" s="134" t="s">
        <v>46</v>
      </c>
      <c r="B63" s="8" t="s">
        <v>155</v>
      </c>
      <c r="C63" s="20" t="s">
        <v>154</v>
      </c>
      <c r="D63" s="31">
        <v>1925</v>
      </c>
      <c r="E63" s="32"/>
      <c r="F63" s="32"/>
      <c r="G63" s="32"/>
      <c r="H63" s="67"/>
      <c r="I63" s="79">
        <f t="shared" si="9"/>
        <v>1925</v>
      </c>
    </row>
    <row r="64" spans="1:10" ht="27" customHeight="1" x14ac:dyDescent="0.2">
      <c r="A64" s="136"/>
      <c r="B64" s="6" t="s">
        <v>167</v>
      </c>
      <c r="C64" s="22" t="s">
        <v>156</v>
      </c>
      <c r="D64" s="35"/>
      <c r="E64" s="36"/>
      <c r="F64" s="36"/>
      <c r="G64" s="36">
        <f>5515*1.2+174</f>
        <v>6792</v>
      </c>
      <c r="H64" s="55"/>
      <c r="I64" s="61">
        <f t="shared" ref="I64" si="10">SUM(D64:H64)</f>
        <v>6792</v>
      </c>
    </row>
    <row r="65" spans="1:10" ht="18.75" x14ac:dyDescent="0.2">
      <c r="A65" s="158"/>
      <c r="B65" s="6" t="s">
        <v>20</v>
      </c>
      <c r="C65" s="22" t="s">
        <v>140</v>
      </c>
      <c r="D65" s="35"/>
      <c r="E65" s="36"/>
      <c r="F65" s="36">
        <v>701</v>
      </c>
      <c r="G65" s="36"/>
      <c r="H65" s="55"/>
      <c r="I65" s="61">
        <f t="shared" ref="I65:I68" si="11">SUM(D65:H65)</f>
        <v>701</v>
      </c>
    </row>
    <row r="66" spans="1:10" ht="38.25" thickBot="1" x14ac:dyDescent="0.25">
      <c r="A66" s="135"/>
      <c r="B66" s="7" t="s">
        <v>57</v>
      </c>
      <c r="C66" s="21" t="s">
        <v>138</v>
      </c>
      <c r="D66" s="39"/>
      <c r="E66" s="40"/>
      <c r="F66" s="40">
        <v>396</v>
      </c>
      <c r="G66" s="40"/>
      <c r="H66" s="69"/>
      <c r="I66" s="80">
        <f t="shared" si="11"/>
        <v>396</v>
      </c>
    </row>
    <row r="67" spans="1:10" ht="38.25" customHeight="1" thickBot="1" x14ac:dyDescent="0.25">
      <c r="A67" s="12" t="s">
        <v>40</v>
      </c>
      <c r="B67" s="128" t="s">
        <v>10</v>
      </c>
      <c r="C67" s="24" t="s">
        <v>58</v>
      </c>
      <c r="D67" s="41"/>
      <c r="E67" s="42"/>
      <c r="F67" s="42">
        <v>684</v>
      </c>
      <c r="G67" s="42"/>
      <c r="H67" s="58"/>
      <c r="I67" s="113">
        <f t="shared" ref="I67" si="12">SUM(D67:H67)</f>
        <v>684</v>
      </c>
    </row>
    <row r="68" spans="1:10" ht="44.25" customHeight="1" thickBot="1" x14ac:dyDescent="0.25">
      <c r="A68" s="12" t="s">
        <v>53</v>
      </c>
      <c r="B68" s="13" t="s">
        <v>53</v>
      </c>
      <c r="C68" s="24" t="s">
        <v>58</v>
      </c>
      <c r="D68" s="41"/>
      <c r="E68" s="42"/>
      <c r="F68" s="42">
        <v>7</v>
      </c>
      <c r="G68" s="42">
        <v>7</v>
      </c>
      <c r="H68" s="115">
        <v>7</v>
      </c>
      <c r="I68" s="83">
        <f t="shared" si="11"/>
        <v>21</v>
      </c>
    </row>
    <row r="69" spans="1:10" ht="20.25" thickBot="1" x14ac:dyDescent="0.25">
      <c r="A69" s="116"/>
      <c r="B69" s="117"/>
      <c r="C69" s="118" t="s">
        <v>76</v>
      </c>
      <c r="D69" s="119">
        <f>SUM(D70:D107)</f>
        <v>311836</v>
      </c>
      <c r="E69" s="119">
        <f>SUM(E70:E107)</f>
        <v>202828</v>
      </c>
      <c r="F69" s="119">
        <f>SUM(F70:F107)</f>
        <v>102000</v>
      </c>
      <c r="G69" s="119">
        <f>SUM(G70:G107)</f>
        <v>154010</v>
      </c>
      <c r="H69" s="119">
        <f>SUM(H70:H107)</f>
        <v>158830</v>
      </c>
      <c r="I69" s="120">
        <f>SUM(D69:H69)</f>
        <v>929504</v>
      </c>
      <c r="J69" s="74"/>
    </row>
    <row r="70" spans="1:10" ht="37.5" x14ac:dyDescent="0.2">
      <c r="A70" s="134" t="s">
        <v>29</v>
      </c>
      <c r="B70" s="8" t="s">
        <v>111</v>
      </c>
      <c r="C70" s="20" t="s">
        <v>18</v>
      </c>
      <c r="D70" s="31">
        <v>1479</v>
      </c>
      <c r="E70" s="32"/>
      <c r="F70" s="32"/>
      <c r="G70" s="32"/>
      <c r="H70" s="53"/>
      <c r="I70" s="66">
        <f>SUM(D70:H70)</f>
        <v>1479</v>
      </c>
    </row>
    <row r="71" spans="1:10" ht="37.5" x14ac:dyDescent="0.2">
      <c r="A71" s="164"/>
      <c r="B71" s="5" t="s">
        <v>112</v>
      </c>
      <c r="C71" s="22" t="s">
        <v>125</v>
      </c>
      <c r="D71" s="35">
        <v>5300</v>
      </c>
      <c r="E71" s="36"/>
      <c r="F71" s="36"/>
      <c r="G71" s="36"/>
      <c r="H71" s="55"/>
      <c r="I71" s="62">
        <f t="shared" ref="I71:I78" si="13">SUM(D71:H71)</f>
        <v>5300</v>
      </c>
    </row>
    <row r="72" spans="1:10" ht="37.5" x14ac:dyDescent="0.2">
      <c r="A72" s="164"/>
      <c r="B72" s="5" t="s">
        <v>113</v>
      </c>
      <c r="C72" s="22" t="s">
        <v>126</v>
      </c>
      <c r="D72" s="35">
        <v>3700</v>
      </c>
      <c r="E72" s="36"/>
      <c r="F72" s="36"/>
      <c r="G72" s="36"/>
      <c r="H72" s="55"/>
      <c r="I72" s="62">
        <f t="shared" si="13"/>
        <v>3700</v>
      </c>
    </row>
    <row r="73" spans="1:10" ht="37.5" x14ac:dyDescent="0.2">
      <c r="A73" s="164"/>
      <c r="B73" s="5" t="s">
        <v>114</v>
      </c>
      <c r="C73" s="22" t="s">
        <v>127</v>
      </c>
      <c r="D73" s="35">
        <v>1167</v>
      </c>
      <c r="E73" s="36"/>
      <c r="F73" s="36"/>
      <c r="G73" s="36"/>
      <c r="H73" s="55"/>
      <c r="I73" s="62">
        <f t="shared" si="13"/>
        <v>1167</v>
      </c>
    </row>
    <row r="74" spans="1:10" ht="37.5" x14ac:dyDescent="0.2">
      <c r="A74" s="164"/>
      <c r="B74" s="5" t="s">
        <v>115</v>
      </c>
      <c r="C74" s="22" t="s">
        <v>128</v>
      </c>
      <c r="D74" s="35">
        <v>3700</v>
      </c>
      <c r="E74" s="36"/>
      <c r="F74" s="36"/>
      <c r="G74" s="36"/>
      <c r="H74" s="55"/>
      <c r="I74" s="62">
        <f t="shared" si="13"/>
        <v>3700</v>
      </c>
    </row>
    <row r="75" spans="1:10" ht="37.5" x14ac:dyDescent="0.2">
      <c r="A75" s="164"/>
      <c r="B75" s="6" t="s">
        <v>116</v>
      </c>
      <c r="C75" s="22" t="s">
        <v>19</v>
      </c>
      <c r="D75" s="35">
        <v>1498</v>
      </c>
      <c r="E75" s="36"/>
      <c r="F75" s="36"/>
      <c r="G75" s="36"/>
      <c r="H75" s="55"/>
      <c r="I75" s="62">
        <f t="shared" si="13"/>
        <v>1498</v>
      </c>
    </row>
    <row r="76" spans="1:10" ht="37.5" x14ac:dyDescent="0.2">
      <c r="A76" s="164"/>
      <c r="B76" s="6" t="s">
        <v>117</v>
      </c>
      <c r="C76" s="22" t="s">
        <v>129</v>
      </c>
      <c r="D76" s="35">
        <v>1483</v>
      </c>
      <c r="E76" s="36"/>
      <c r="F76" s="36"/>
      <c r="G76" s="36"/>
      <c r="H76" s="55"/>
      <c r="I76" s="62">
        <f t="shared" si="13"/>
        <v>1483</v>
      </c>
    </row>
    <row r="77" spans="1:10" ht="37.5" x14ac:dyDescent="0.2">
      <c r="A77" s="158"/>
      <c r="B77" s="6" t="s">
        <v>123</v>
      </c>
      <c r="C77" s="22" t="s">
        <v>124</v>
      </c>
      <c r="D77" s="33">
        <v>1459</v>
      </c>
      <c r="E77" s="34"/>
      <c r="F77" s="34"/>
      <c r="G77" s="34"/>
      <c r="H77" s="54"/>
      <c r="I77" s="62">
        <f t="shared" si="13"/>
        <v>1459</v>
      </c>
    </row>
    <row r="78" spans="1:10" ht="37.5" x14ac:dyDescent="0.2">
      <c r="A78" s="158"/>
      <c r="B78" s="10" t="s">
        <v>169</v>
      </c>
      <c r="C78" s="22" t="s">
        <v>170</v>
      </c>
      <c r="D78" s="33"/>
      <c r="E78" s="34"/>
      <c r="F78" s="34"/>
      <c r="G78" s="54">
        <v>2000</v>
      </c>
      <c r="H78" s="54"/>
      <c r="I78" s="62">
        <f t="shared" si="13"/>
        <v>2000</v>
      </c>
    </row>
    <row r="79" spans="1:10" ht="38.25" thickBot="1" x14ac:dyDescent="0.25">
      <c r="A79" s="135"/>
      <c r="B79" s="77" t="s">
        <v>42</v>
      </c>
      <c r="C79" s="78" t="s">
        <v>45</v>
      </c>
      <c r="D79" s="93"/>
      <c r="E79" s="40">
        <v>23604</v>
      </c>
      <c r="F79" s="40"/>
      <c r="G79" s="57"/>
      <c r="H79" s="40"/>
      <c r="I79" s="99">
        <f>SUM(D79:H79)</f>
        <v>23604</v>
      </c>
    </row>
    <row r="80" spans="1:10" ht="37.5" x14ac:dyDescent="0.2">
      <c r="A80" s="132" t="s">
        <v>95</v>
      </c>
      <c r="B80" s="8" t="s">
        <v>96</v>
      </c>
      <c r="C80" s="105" t="s">
        <v>41</v>
      </c>
      <c r="D80" s="71"/>
      <c r="E80" s="32">
        <v>360</v>
      </c>
      <c r="F80" s="32"/>
      <c r="G80" s="32"/>
      <c r="H80" s="67"/>
      <c r="I80" s="79">
        <f t="shared" ref="I80:I86" si="14">SUM(D80:H80)</f>
        <v>360</v>
      </c>
    </row>
    <row r="81" spans="1:11" ht="18.75" customHeight="1" x14ac:dyDescent="0.2">
      <c r="A81" s="136"/>
      <c r="B81" s="6" t="s">
        <v>106</v>
      </c>
      <c r="C81" s="72" t="s">
        <v>58</v>
      </c>
      <c r="D81" s="35"/>
      <c r="E81" s="36">
        <v>19750</v>
      </c>
      <c r="F81" s="36"/>
      <c r="G81" s="36"/>
      <c r="H81" s="68"/>
      <c r="I81" s="70">
        <f t="shared" si="14"/>
        <v>19750</v>
      </c>
      <c r="K81" s="75"/>
    </row>
    <row r="82" spans="1:11" ht="37.5" x14ac:dyDescent="0.2">
      <c r="A82" s="136"/>
      <c r="B82" s="6" t="s">
        <v>107</v>
      </c>
      <c r="C82" s="72" t="s">
        <v>58</v>
      </c>
      <c r="D82" s="35">
        <v>2000</v>
      </c>
      <c r="E82" s="36">
        <v>4510</v>
      </c>
      <c r="F82" s="36"/>
      <c r="G82" s="36"/>
      <c r="H82" s="68"/>
      <c r="I82" s="70">
        <f t="shared" si="14"/>
        <v>6510</v>
      </c>
    </row>
    <row r="83" spans="1:11" ht="38.25" customHeight="1" x14ac:dyDescent="0.2">
      <c r="A83" s="136"/>
      <c r="B83" s="6" t="s">
        <v>108</v>
      </c>
      <c r="C83" s="72" t="s">
        <v>58</v>
      </c>
      <c r="D83" s="104">
        <v>500</v>
      </c>
      <c r="E83" s="36">
        <v>200</v>
      </c>
      <c r="F83" s="36"/>
      <c r="G83" s="36"/>
      <c r="H83" s="68"/>
      <c r="I83" s="70">
        <f t="shared" si="14"/>
        <v>700</v>
      </c>
    </row>
    <row r="84" spans="1:11" ht="37.5" x14ac:dyDescent="0.2">
      <c r="A84" s="136"/>
      <c r="B84" s="6" t="s">
        <v>119</v>
      </c>
      <c r="C84" s="72" t="s">
        <v>137</v>
      </c>
      <c r="D84" s="35">
        <v>8181</v>
      </c>
      <c r="E84" s="36"/>
      <c r="F84" s="36"/>
      <c r="G84" s="36"/>
      <c r="H84" s="68"/>
      <c r="I84" s="70">
        <f t="shared" si="14"/>
        <v>8181</v>
      </c>
    </row>
    <row r="85" spans="1:11" ht="37.5" x14ac:dyDescent="0.2">
      <c r="A85" s="136"/>
      <c r="B85" s="6" t="s">
        <v>109</v>
      </c>
      <c r="C85" s="72" t="s">
        <v>58</v>
      </c>
      <c r="D85" s="35">
        <v>5000</v>
      </c>
      <c r="E85" s="36">
        <v>5400</v>
      </c>
      <c r="F85" s="36"/>
      <c r="G85" s="36"/>
      <c r="H85" s="68"/>
      <c r="I85" s="70">
        <f t="shared" si="14"/>
        <v>10400</v>
      </c>
    </row>
    <row r="86" spans="1:11" ht="37.5" x14ac:dyDescent="0.2">
      <c r="A86" s="136"/>
      <c r="B86" s="6" t="s">
        <v>134</v>
      </c>
      <c r="C86" s="72" t="s">
        <v>137</v>
      </c>
      <c r="D86" s="35">
        <v>24000</v>
      </c>
      <c r="E86" s="36"/>
      <c r="F86" s="36"/>
      <c r="G86" s="36"/>
      <c r="H86" s="68"/>
      <c r="I86" s="70">
        <f t="shared" si="14"/>
        <v>24000</v>
      </c>
    </row>
    <row r="87" spans="1:11" ht="37.5" x14ac:dyDescent="0.2">
      <c r="A87" s="136"/>
      <c r="B87" s="6" t="s">
        <v>118</v>
      </c>
      <c r="C87" s="72" t="s">
        <v>74</v>
      </c>
      <c r="D87" s="35">
        <v>5500</v>
      </c>
      <c r="E87" s="36">
        <v>4000</v>
      </c>
      <c r="F87" s="36"/>
      <c r="G87" s="36"/>
      <c r="H87" s="68"/>
      <c r="I87" s="70">
        <f>SUM(D87:H87)</f>
        <v>9500</v>
      </c>
    </row>
    <row r="88" spans="1:11" ht="37.5" x14ac:dyDescent="0.2">
      <c r="A88" s="136"/>
      <c r="B88" s="6" t="s">
        <v>97</v>
      </c>
      <c r="C88" s="72" t="s">
        <v>82</v>
      </c>
      <c r="D88" s="35"/>
      <c r="E88" s="36">
        <v>5000</v>
      </c>
      <c r="F88" s="36"/>
      <c r="G88" s="36"/>
      <c r="H88" s="68"/>
      <c r="I88" s="70">
        <f>SUM(D88:H88)</f>
        <v>5000</v>
      </c>
    </row>
    <row r="89" spans="1:11" ht="38.25" thickBot="1" x14ac:dyDescent="0.25">
      <c r="A89" s="133"/>
      <c r="B89" s="7" t="s">
        <v>120</v>
      </c>
      <c r="C89" s="73" t="s">
        <v>58</v>
      </c>
      <c r="D89" s="39">
        <v>150</v>
      </c>
      <c r="E89" s="40">
        <v>300</v>
      </c>
      <c r="F89" s="40"/>
      <c r="G89" s="40"/>
      <c r="H89" s="69"/>
      <c r="I89" s="80">
        <f>SUM(D89:H89)</f>
        <v>450</v>
      </c>
    </row>
    <row r="90" spans="1:11" ht="19.5" customHeight="1" x14ac:dyDescent="0.2">
      <c r="A90" s="134" t="s">
        <v>102</v>
      </c>
      <c r="B90" s="8" t="s">
        <v>121</v>
      </c>
      <c r="C90" s="20" t="s">
        <v>70</v>
      </c>
      <c r="D90" s="153">
        <v>28664</v>
      </c>
      <c r="E90" s="139">
        <v>10645</v>
      </c>
      <c r="F90" s="139"/>
      <c r="G90" s="145"/>
      <c r="H90" s="142"/>
      <c r="I90" s="148">
        <f>SUM(D90:H96)</f>
        <v>39309</v>
      </c>
      <c r="J90" s="74"/>
    </row>
    <row r="91" spans="1:11" ht="18.75" x14ac:dyDescent="0.2">
      <c r="A91" s="136"/>
      <c r="B91" s="6" t="s">
        <v>98</v>
      </c>
      <c r="C91" s="22" t="s">
        <v>105</v>
      </c>
      <c r="D91" s="154"/>
      <c r="E91" s="140"/>
      <c r="F91" s="140"/>
      <c r="G91" s="146"/>
      <c r="H91" s="143"/>
      <c r="I91" s="149"/>
    </row>
    <row r="92" spans="1:11" ht="18.75" x14ac:dyDescent="0.2">
      <c r="A92" s="158"/>
      <c r="B92" s="15" t="s">
        <v>99</v>
      </c>
      <c r="C92" s="27" t="s">
        <v>44</v>
      </c>
      <c r="D92" s="154"/>
      <c r="E92" s="140"/>
      <c r="F92" s="140"/>
      <c r="G92" s="146"/>
      <c r="H92" s="143"/>
      <c r="I92" s="149"/>
    </row>
    <row r="93" spans="1:11" ht="18.75" x14ac:dyDescent="0.2">
      <c r="A93" s="158"/>
      <c r="B93" s="6" t="s">
        <v>100</v>
      </c>
      <c r="C93" s="22" t="s">
        <v>39</v>
      </c>
      <c r="D93" s="154"/>
      <c r="E93" s="140"/>
      <c r="F93" s="140"/>
      <c r="G93" s="146"/>
      <c r="H93" s="143"/>
      <c r="I93" s="149"/>
    </row>
    <row r="94" spans="1:11" ht="24.75" customHeight="1" x14ac:dyDescent="0.2">
      <c r="A94" s="158"/>
      <c r="B94" s="10" t="s">
        <v>162</v>
      </c>
      <c r="C94" s="23" t="s">
        <v>163</v>
      </c>
      <c r="D94" s="154"/>
      <c r="E94" s="140"/>
      <c r="F94" s="140"/>
      <c r="G94" s="146"/>
      <c r="H94" s="143"/>
      <c r="I94" s="149"/>
    </row>
    <row r="95" spans="1:11" ht="18.75" x14ac:dyDescent="0.2">
      <c r="A95" s="158"/>
      <c r="B95" s="6" t="s">
        <v>110</v>
      </c>
      <c r="C95" s="22" t="s">
        <v>38</v>
      </c>
      <c r="D95" s="154"/>
      <c r="E95" s="140"/>
      <c r="F95" s="140"/>
      <c r="G95" s="146"/>
      <c r="H95" s="143"/>
      <c r="I95" s="149"/>
    </row>
    <row r="96" spans="1:11" ht="19.5" thickBot="1" x14ac:dyDescent="0.25">
      <c r="A96" s="135"/>
      <c r="B96" s="14" t="s">
        <v>122</v>
      </c>
      <c r="C96" s="26" t="s">
        <v>104</v>
      </c>
      <c r="D96" s="170"/>
      <c r="E96" s="141"/>
      <c r="F96" s="141"/>
      <c r="G96" s="147"/>
      <c r="H96" s="144"/>
      <c r="I96" s="150"/>
    </row>
    <row r="97" spans="1:9" ht="41.25" customHeight="1" thickBot="1" x14ac:dyDescent="0.25">
      <c r="A97" s="12" t="s">
        <v>54</v>
      </c>
      <c r="B97" s="13" t="s">
        <v>103</v>
      </c>
      <c r="C97" s="24" t="s">
        <v>59</v>
      </c>
      <c r="D97" s="41"/>
      <c r="E97" s="42">
        <v>6000</v>
      </c>
      <c r="F97" s="42"/>
      <c r="G97" s="42"/>
      <c r="H97" s="115"/>
      <c r="I97" s="83">
        <f>SUM(D97:H97)</f>
        <v>6000</v>
      </c>
    </row>
    <row r="98" spans="1:9" ht="38.25" customHeight="1" x14ac:dyDescent="0.2">
      <c r="A98" s="134" t="s">
        <v>174</v>
      </c>
      <c r="B98" s="8" t="s">
        <v>0</v>
      </c>
      <c r="C98" s="20" t="s">
        <v>3</v>
      </c>
      <c r="D98" s="31">
        <v>1500</v>
      </c>
      <c r="E98" s="32"/>
      <c r="F98" s="32"/>
      <c r="G98" s="32"/>
      <c r="H98" s="53"/>
      <c r="I98" s="109">
        <f t="shared" ref="I98:I103" si="15">SUM(D98:H98)</f>
        <v>1500</v>
      </c>
    </row>
    <row r="99" spans="1:9" ht="37.5" x14ac:dyDescent="0.2">
      <c r="A99" s="164"/>
      <c r="B99" s="6" t="s">
        <v>1</v>
      </c>
      <c r="C99" s="22" t="s">
        <v>3</v>
      </c>
      <c r="D99" s="35">
        <v>1500</v>
      </c>
      <c r="E99" s="36"/>
      <c r="F99" s="36"/>
      <c r="G99" s="36"/>
      <c r="H99" s="55"/>
      <c r="I99" s="61">
        <f t="shared" si="15"/>
        <v>1500</v>
      </c>
    </row>
    <row r="100" spans="1:9" ht="37.5" x14ac:dyDescent="0.2">
      <c r="A100" s="164"/>
      <c r="B100" s="6" t="s">
        <v>2</v>
      </c>
      <c r="C100" s="22" t="s">
        <v>3</v>
      </c>
      <c r="D100" s="35">
        <v>1500</v>
      </c>
      <c r="E100" s="36"/>
      <c r="F100" s="36"/>
      <c r="G100" s="36"/>
      <c r="H100" s="55"/>
      <c r="I100" s="61">
        <f t="shared" si="15"/>
        <v>1500</v>
      </c>
    </row>
    <row r="101" spans="1:9" ht="40.5" customHeight="1" x14ac:dyDescent="0.2">
      <c r="A101" s="158"/>
      <c r="B101" s="6" t="s">
        <v>179</v>
      </c>
      <c r="C101" s="22" t="s">
        <v>8</v>
      </c>
      <c r="D101" s="35"/>
      <c r="E101" s="36"/>
      <c r="F101" s="36"/>
      <c r="G101" s="36">
        <v>1146</v>
      </c>
      <c r="H101" s="55"/>
      <c r="I101" s="61">
        <f t="shared" si="15"/>
        <v>1146</v>
      </c>
    </row>
    <row r="102" spans="1:9" ht="37.5" x14ac:dyDescent="0.2">
      <c r="A102" s="158"/>
      <c r="B102" s="6" t="s">
        <v>181</v>
      </c>
      <c r="C102" s="22" t="s">
        <v>180</v>
      </c>
      <c r="D102" s="35"/>
      <c r="E102" s="36"/>
      <c r="F102" s="36"/>
      <c r="G102" s="36">
        <v>864</v>
      </c>
      <c r="H102" s="55"/>
      <c r="I102" s="61">
        <f t="shared" ref="I102" si="16">SUM(D102:H102)</f>
        <v>864</v>
      </c>
    </row>
    <row r="103" spans="1:9" ht="75.75" thickBot="1" x14ac:dyDescent="0.25">
      <c r="A103" s="135"/>
      <c r="B103" s="7" t="s">
        <v>55</v>
      </c>
      <c r="C103" s="21" t="s">
        <v>158</v>
      </c>
      <c r="D103" s="122"/>
      <c r="E103" s="40">
        <v>2409</v>
      </c>
      <c r="F103" s="90"/>
      <c r="G103" s="40"/>
      <c r="H103" s="57"/>
      <c r="I103" s="111">
        <f t="shared" si="15"/>
        <v>2409</v>
      </c>
    </row>
    <row r="104" spans="1:9" ht="38.25" thickBot="1" x14ac:dyDescent="0.25">
      <c r="A104" s="108" t="s">
        <v>50</v>
      </c>
      <c r="B104" s="8" t="s">
        <v>135</v>
      </c>
      <c r="C104" s="20" t="s">
        <v>58</v>
      </c>
      <c r="D104" s="31">
        <v>13555</v>
      </c>
      <c r="E104" s="32">
        <v>8000</v>
      </c>
      <c r="F104" s="32"/>
      <c r="G104" s="32"/>
      <c r="H104" s="67">
        <f>18000-E104-1145-25</f>
        <v>8830</v>
      </c>
      <c r="I104" s="123">
        <f t="shared" ref="I104:I107" si="17">SUM(D104:H104)</f>
        <v>30385</v>
      </c>
    </row>
    <row r="105" spans="1:9" ht="18.75" x14ac:dyDescent="0.2">
      <c r="A105" s="132" t="s">
        <v>94</v>
      </c>
      <c r="B105" s="16" t="s">
        <v>51</v>
      </c>
      <c r="C105" s="28" t="s">
        <v>58</v>
      </c>
      <c r="D105" s="37"/>
      <c r="E105" s="38">
        <v>10650</v>
      </c>
      <c r="F105" s="38"/>
      <c r="G105" s="38"/>
      <c r="H105" s="56"/>
      <c r="I105" s="109">
        <f t="shared" si="17"/>
        <v>10650</v>
      </c>
    </row>
    <row r="106" spans="1:9" ht="19.5" thickBot="1" x14ac:dyDescent="0.25">
      <c r="A106" s="133"/>
      <c r="B106" s="7" t="s">
        <v>52</v>
      </c>
      <c r="C106" s="21" t="s">
        <v>58</v>
      </c>
      <c r="D106" s="39"/>
      <c r="E106" s="40">
        <v>2000</v>
      </c>
      <c r="F106" s="40"/>
      <c r="G106" s="40"/>
      <c r="H106" s="69"/>
      <c r="I106" s="111">
        <f t="shared" si="17"/>
        <v>2000</v>
      </c>
    </row>
    <row r="107" spans="1:9" ht="60" customHeight="1" thickBot="1" x14ac:dyDescent="0.25">
      <c r="A107" s="12" t="s">
        <v>78</v>
      </c>
      <c r="B107" s="13" t="s">
        <v>78</v>
      </c>
      <c r="C107" s="24" t="s">
        <v>58</v>
      </c>
      <c r="D107" s="41">
        <v>200000</v>
      </c>
      <c r="E107" s="42">
        <v>100000</v>
      </c>
      <c r="F107" s="42">
        <v>102000</v>
      </c>
      <c r="G107" s="42">
        <v>150000</v>
      </c>
      <c r="H107" s="58">
        <v>150000</v>
      </c>
      <c r="I107" s="76">
        <f t="shared" si="17"/>
        <v>702000</v>
      </c>
    </row>
    <row r="108" spans="1:9" s="29" customFormat="1" ht="27.75" customHeight="1" thickBot="1" x14ac:dyDescent="0.3">
      <c r="A108" s="81"/>
      <c r="B108" s="82"/>
      <c r="C108" s="121" t="s">
        <v>77</v>
      </c>
      <c r="D108" s="43">
        <f>SUM(D109:D110)</f>
        <v>348000</v>
      </c>
      <c r="E108" s="43">
        <f t="shared" ref="E108:H108" si="18">SUM(E109:E110)</f>
        <v>200000</v>
      </c>
      <c r="F108" s="43">
        <f t="shared" si="18"/>
        <v>280000</v>
      </c>
      <c r="G108" s="43">
        <f t="shared" si="18"/>
        <v>310500</v>
      </c>
      <c r="H108" s="52">
        <f t="shared" si="18"/>
        <v>92063</v>
      </c>
      <c r="I108" s="64">
        <f>SUM(D108:H108)</f>
        <v>1230563</v>
      </c>
    </row>
    <row r="109" spans="1:9" ht="44.25" customHeight="1" x14ac:dyDescent="0.2">
      <c r="A109" s="131" t="s">
        <v>174</v>
      </c>
      <c r="B109" s="8" t="s">
        <v>172</v>
      </c>
      <c r="C109" s="20" t="s">
        <v>173</v>
      </c>
      <c r="D109" s="31"/>
      <c r="E109" s="32"/>
      <c r="F109" s="32"/>
      <c r="G109" s="32">
        <v>10500</v>
      </c>
      <c r="H109" s="67"/>
      <c r="I109" s="63">
        <f>SUM(D109:H109)</f>
        <v>10500</v>
      </c>
    </row>
    <row r="110" spans="1:9" ht="22.5" customHeight="1" thickBot="1" x14ac:dyDescent="0.25">
      <c r="A110" s="18" t="s">
        <v>79</v>
      </c>
      <c r="B110" s="14" t="s">
        <v>79</v>
      </c>
      <c r="C110" s="26" t="s">
        <v>58</v>
      </c>
      <c r="D110" s="89">
        <v>348000</v>
      </c>
      <c r="E110" s="90">
        <v>200000</v>
      </c>
      <c r="F110" s="90">
        <f>200000+80000</f>
        <v>280000</v>
      </c>
      <c r="G110" s="90">
        <v>300000</v>
      </c>
      <c r="H110" s="129">
        <f>64063+28000</f>
        <v>92063</v>
      </c>
      <c r="I110" s="63">
        <f>SUM(D110:H110)</f>
        <v>1220063</v>
      </c>
    </row>
    <row r="111" spans="1:9" ht="26.25" customHeight="1" thickBot="1" x14ac:dyDescent="0.25">
      <c r="A111" s="47"/>
      <c r="B111" s="48"/>
      <c r="C111" s="49" t="s">
        <v>16</v>
      </c>
      <c r="D111" s="43">
        <f t="shared" ref="D111:I111" si="19">D8+D69+D60+D108</f>
        <v>722951</v>
      </c>
      <c r="E111" s="43">
        <f t="shared" si="19"/>
        <v>447808</v>
      </c>
      <c r="F111" s="43">
        <f t="shared" si="19"/>
        <v>431418</v>
      </c>
      <c r="G111" s="43">
        <f t="shared" si="19"/>
        <v>540284</v>
      </c>
      <c r="H111" s="52">
        <f t="shared" si="19"/>
        <v>320929</v>
      </c>
      <c r="I111" s="65">
        <f t="shared" si="19"/>
        <v>2463390</v>
      </c>
    </row>
    <row r="112" spans="1:9" ht="15.75" customHeight="1" x14ac:dyDescent="0.2">
      <c r="A112" s="4"/>
      <c r="B112" s="4"/>
      <c r="C112" s="100"/>
      <c r="D112" s="101"/>
      <c r="E112" s="101"/>
      <c r="F112" s="101"/>
      <c r="G112" s="101"/>
      <c r="H112" s="101"/>
      <c r="I112" s="102"/>
    </row>
    <row r="113" spans="1:9" ht="26.25" customHeight="1" x14ac:dyDescent="0.2">
      <c r="A113" s="4"/>
      <c r="B113" s="4"/>
      <c r="C113" s="100"/>
      <c r="D113" s="101"/>
      <c r="E113" s="101"/>
      <c r="F113" s="130"/>
      <c r="G113" s="101"/>
      <c r="H113" s="101"/>
      <c r="I113" s="102"/>
    </row>
    <row r="114" spans="1:9" ht="66.75" customHeight="1" x14ac:dyDescent="0.2">
      <c r="A114" s="138" t="s">
        <v>168</v>
      </c>
      <c r="B114" s="138"/>
      <c r="C114" s="138"/>
      <c r="D114" s="138"/>
      <c r="E114" s="138"/>
      <c r="F114" s="138"/>
      <c r="G114" s="138"/>
      <c r="H114" s="138"/>
      <c r="I114" s="138"/>
    </row>
    <row r="115" spans="1:9" ht="26.25" customHeight="1" x14ac:dyDescent="0.2">
      <c r="A115" s="137" t="s">
        <v>133</v>
      </c>
      <c r="B115" s="137"/>
      <c r="C115" s="137"/>
      <c r="D115" s="137"/>
      <c r="E115" s="137"/>
      <c r="F115" s="137"/>
      <c r="G115" s="137"/>
      <c r="H115" s="137"/>
      <c r="I115" s="137"/>
    </row>
    <row r="116" spans="1:9" ht="15.75" x14ac:dyDescent="0.25">
      <c r="C116" s="2"/>
      <c r="D116" s="2"/>
      <c r="E116" s="2"/>
      <c r="F116" s="2"/>
      <c r="G116" s="2"/>
      <c r="H116" s="2"/>
    </row>
    <row r="117" spans="1:9" ht="15.75" x14ac:dyDescent="0.25">
      <c r="C117" s="2"/>
      <c r="D117" s="2"/>
      <c r="E117" s="2"/>
      <c r="F117" s="2"/>
      <c r="G117" s="2"/>
      <c r="H117" s="2"/>
    </row>
    <row r="118" spans="1:9" ht="15.75" x14ac:dyDescent="0.25">
      <c r="C118" s="2"/>
      <c r="D118" s="2"/>
      <c r="E118" s="2"/>
      <c r="F118" s="2"/>
      <c r="G118" s="2"/>
      <c r="H118" s="2"/>
    </row>
    <row r="119" spans="1:9" ht="15.75" x14ac:dyDescent="0.25">
      <c r="C119" s="2"/>
      <c r="D119" s="2"/>
      <c r="E119" s="2"/>
      <c r="F119" s="2"/>
      <c r="G119" s="2"/>
      <c r="H119" s="2"/>
    </row>
    <row r="120" spans="1:9" ht="15.75" x14ac:dyDescent="0.25">
      <c r="C120" s="2"/>
      <c r="D120" s="2"/>
      <c r="E120" s="2"/>
      <c r="F120" s="2"/>
      <c r="G120" s="2"/>
      <c r="H120" s="2"/>
    </row>
    <row r="121" spans="1:9" ht="15.75" x14ac:dyDescent="0.25">
      <c r="C121" s="2"/>
      <c r="D121" s="2"/>
      <c r="E121" s="2"/>
      <c r="F121" s="2"/>
      <c r="G121" s="2"/>
      <c r="H121" s="2"/>
    </row>
    <row r="122" spans="1:9" ht="15.75" x14ac:dyDescent="0.25">
      <c r="C122" s="2"/>
      <c r="D122" s="2"/>
      <c r="E122" s="2"/>
      <c r="F122" s="2"/>
      <c r="G122" s="2"/>
      <c r="H122" s="2"/>
    </row>
    <row r="123" spans="1:9" ht="15.75" x14ac:dyDescent="0.25">
      <c r="C123" s="1"/>
      <c r="D123" s="1"/>
      <c r="E123" s="1"/>
      <c r="F123" s="1"/>
      <c r="G123" s="1"/>
      <c r="H123" s="1"/>
    </row>
    <row r="124" spans="1:9" ht="15.75" x14ac:dyDescent="0.25">
      <c r="C124" s="1"/>
      <c r="D124" s="1"/>
      <c r="E124" s="1"/>
      <c r="F124" s="1"/>
      <c r="G124" s="1"/>
      <c r="H124" s="1"/>
    </row>
    <row r="125" spans="1:9" ht="15.75" x14ac:dyDescent="0.25">
      <c r="C125" s="1"/>
      <c r="D125" s="1"/>
      <c r="E125" s="1"/>
      <c r="F125" s="1"/>
      <c r="G125" s="1"/>
      <c r="H125" s="1"/>
    </row>
    <row r="126" spans="1:9" ht="15.75" x14ac:dyDescent="0.25">
      <c r="C126" s="1"/>
      <c r="D126" s="1"/>
      <c r="E126" s="1"/>
      <c r="F126" s="1"/>
      <c r="G126" s="1"/>
      <c r="H126" s="1"/>
    </row>
    <row r="127" spans="1:9" ht="15.75" x14ac:dyDescent="0.25">
      <c r="C127" s="1"/>
      <c r="D127" s="1"/>
      <c r="E127" s="1"/>
      <c r="F127" s="1"/>
      <c r="G127" s="1"/>
      <c r="H127" s="1"/>
    </row>
    <row r="128" spans="1:9" ht="15.75" x14ac:dyDescent="0.25">
      <c r="C128" s="1"/>
      <c r="D128" s="1"/>
      <c r="E128" s="1"/>
      <c r="F128" s="1"/>
      <c r="G128" s="1"/>
      <c r="H128" s="1"/>
    </row>
    <row r="129" spans="3:8" ht="15.75" x14ac:dyDescent="0.25">
      <c r="C129" s="1"/>
      <c r="D129" s="1"/>
      <c r="E129" s="1"/>
      <c r="F129" s="1"/>
      <c r="G129" s="1"/>
      <c r="H129" s="1"/>
    </row>
    <row r="130" spans="3:8" ht="15.75" x14ac:dyDescent="0.25">
      <c r="C130" s="1"/>
      <c r="D130" s="1"/>
      <c r="E130" s="1"/>
      <c r="F130" s="1"/>
      <c r="G130" s="1"/>
      <c r="H130" s="1"/>
    </row>
    <row r="131" spans="3:8" ht="15.75" x14ac:dyDescent="0.25">
      <c r="C131" s="1"/>
      <c r="D131" s="1"/>
      <c r="E131" s="1"/>
      <c r="F131" s="1"/>
      <c r="G131" s="1"/>
      <c r="H131" s="1"/>
    </row>
    <row r="132" spans="3:8" ht="15.75" x14ac:dyDescent="0.25">
      <c r="C132" s="1"/>
      <c r="D132" s="1"/>
      <c r="E132" s="1"/>
      <c r="F132" s="1"/>
      <c r="G132" s="1"/>
      <c r="H132" s="1"/>
    </row>
    <row r="133" spans="3:8" ht="15.75" x14ac:dyDescent="0.25">
      <c r="C133" s="1"/>
      <c r="D133" s="1"/>
      <c r="E133" s="1"/>
      <c r="F133" s="1"/>
      <c r="G133" s="1"/>
      <c r="H133" s="1"/>
    </row>
    <row r="134" spans="3:8" ht="15.75" x14ac:dyDescent="0.25">
      <c r="C134" s="1"/>
      <c r="D134" s="1"/>
      <c r="E134" s="1"/>
      <c r="F134" s="1"/>
      <c r="G134" s="1"/>
      <c r="H134" s="1"/>
    </row>
    <row r="135" spans="3:8" ht="15.75" x14ac:dyDescent="0.25">
      <c r="C135" s="1"/>
      <c r="D135" s="1"/>
      <c r="E135" s="1"/>
      <c r="F135" s="1"/>
      <c r="G135" s="1"/>
      <c r="H135" s="1"/>
    </row>
    <row r="136" spans="3:8" ht="15.75" x14ac:dyDescent="0.25">
      <c r="C136" s="1"/>
      <c r="D136" s="1"/>
      <c r="E136" s="1"/>
      <c r="F136" s="1"/>
      <c r="G136" s="1"/>
      <c r="H136" s="1"/>
    </row>
    <row r="137" spans="3:8" ht="15.75" x14ac:dyDescent="0.25">
      <c r="C137" s="1"/>
      <c r="D137" s="1"/>
      <c r="E137" s="1"/>
      <c r="F137" s="1"/>
      <c r="G137" s="1"/>
      <c r="H137" s="1"/>
    </row>
    <row r="138" spans="3:8" ht="15.75" x14ac:dyDescent="0.25">
      <c r="C138" s="1"/>
      <c r="D138" s="1"/>
      <c r="E138" s="1"/>
      <c r="F138" s="1"/>
      <c r="G138" s="1"/>
      <c r="H138" s="1"/>
    </row>
    <row r="139" spans="3:8" ht="15.75" x14ac:dyDescent="0.25">
      <c r="C139" s="1"/>
      <c r="D139" s="1"/>
      <c r="E139" s="1"/>
      <c r="F139" s="1"/>
      <c r="G139" s="1"/>
      <c r="H139" s="1"/>
    </row>
    <row r="140" spans="3:8" ht="15.75" x14ac:dyDescent="0.25">
      <c r="C140" s="1"/>
      <c r="D140" s="1"/>
      <c r="E140" s="1"/>
      <c r="F140" s="1"/>
      <c r="G140" s="1"/>
      <c r="H140" s="1"/>
    </row>
    <row r="141" spans="3:8" ht="15.75" x14ac:dyDescent="0.25">
      <c r="C141" s="1"/>
      <c r="D141" s="1"/>
      <c r="E141" s="1"/>
      <c r="F141" s="1"/>
      <c r="G141" s="1"/>
      <c r="H141" s="1"/>
    </row>
    <row r="142" spans="3:8" ht="15.75" x14ac:dyDescent="0.25">
      <c r="C142" s="1"/>
      <c r="D142" s="1"/>
      <c r="E142" s="1"/>
      <c r="F142" s="1"/>
      <c r="G142" s="1"/>
      <c r="H142" s="1"/>
    </row>
    <row r="143" spans="3:8" ht="15.75" x14ac:dyDescent="0.25">
      <c r="C143" s="1"/>
      <c r="D143" s="1"/>
      <c r="E143" s="1"/>
      <c r="F143" s="1"/>
      <c r="G143" s="1"/>
      <c r="H143" s="1"/>
    </row>
    <row r="144" spans="3:8" ht="15.75" x14ac:dyDescent="0.25">
      <c r="C144" s="1"/>
      <c r="D144" s="1"/>
      <c r="E144" s="1"/>
      <c r="F144" s="1"/>
      <c r="G144" s="1"/>
      <c r="H144" s="1"/>
    </row>
    <row r="145" spans="3:8" ht="15.75" x14ac:dyDescent="0.25">
      <c r="C145" s="1"/>
      <c r="D145" s="1"/>
      <c r="E145" s="1"/>
      <c r="F145" s="1"/>
      <c r="G145" s="1"/>
      <c r="H145" s="1"/>
    </row>
    <row r="146" spans="3:8" ht="15.75" x14ac:dyDescent="0.25">
      <c r="C146" s="1"/>
      <c r="D146" s="1"/>
      <c r="E146" s="1"/>
      <c r="F146" s="1"/>
      <c r="G146" s="1"/>
      <c r="H146" s="1"/>
    </row>
    <row r="147" spans="3:8" ht="15.75" x14ac:dyDescent="0.25">
      <c r="C147" s="1"/>
      <c r="D147" s="1"/>
      <c r="E147" s="1"/>
      <c r="F147" s="1"/>
      <c r="G147" s="1"/>
      <c r="H147" s="1"/>
    </row>
    <row r="148" spans="3:8" ht="15.75" x14ac:dyDescent="0.25">
      <c r="C148" s="1"/>
      <c r="D148" s="1"/>
      <c r="E148" s="1"/>
      <c r="F148" s="1"/>
      <c r="G148" s="1"/>
      <c r="H148" s="1"/>
    </row>
    <row r="149" spans="3:8" ht="15.75" x14ac:dyDescent="0.25">
      <c r="C149" s="1"/>
      <c r="D149" s="1"/>
      <c r="E149" s="1"/>
      <c r="F149" s="1"/>
      <c r="G149" s="1"/>
      <c r="H149" s="1"/>
    </row>
    <row r="150" spans="3:8" ht="15" x14ac:dyDescent="0.2">
      <c r="C150" s="3"/>
      <c r="D150" s="3"/>
      <c r="E150" s="3"/>
      <c r="F150" s="3"/>
      <c r="G150" s="3"/>
      <c r="H150" s="3"/>
    </row>
  </sheetData>
  <mergeCells count="34">
    <mergeCell ref="A115:I115"/>
    <mergeCell ref="C6:C7"/>
    <mergeCell ref="A13:A19"/>
    <mergeCell ref="A21:A26"/>
    <mergeCell ref="D22:D26"/>
    <mergeCell ref="I22:I26"/>
    <mergeCell ref="D90:D96"/>
    <mergeCell ref="E90:E96"/>
    <mergeCell ref="A105:A106"/>
    <mergeCell ref="A27:A40"/>
    <mergeCell ref="A70:A79"/>
    <mergeCell ref="A44:A48"/>
    <mergeCell ref="A80:A89"/>
    <mergeCell ref="I6:I7"/>
    <mergeCell ref="D13:D18"/>
    <mergeCell ref="I13:I18"/>
    <mergeCell ref="A63:A66"/>
    <mergeCell ref="A11:A12"/>
    <mergeCell ref="A6:B7"/>
    <mergeCell ref="A49:A50"/>
    <mergeCell ref="D6:H6"/>
    <mergeCell ref="A114:I114"/>
    <mergeCell ref="F90:F96"/>
    <mergeCell ref="H90:H96"/>
    <mergeCell ref="G90:G96"/>
    <mergeCell ref="I90:I96"/>
    <mergeCell ref="A98:A103"/>
    <mergeCell ref="A90:A96"/>
    <mergeCell ref="A9:A10"/>
    <mergeCell ref="A57:A58"/>
    <mergeCell ref="A51:A52"/>
    <mergeCell ref="A41:A43"/>
    <mergeCell ref="F1:I1"/>
    <mergeCell ref="A53:A56"/>
  </mergeCells>
  <printOptions horizontalCentered="1"/>
  <pageMargins left="0.45" right="0.46" top="0.57999999999999996" bottom="0.23622047244094491" header="0.27559055118110237" footer="0.19685039370078741"/>
  <pageSetup paperSize="9" scale="46" fitToHeight="0" orientation="landscape" r:id="rId1"/>
  <rowBreaks count="3" manualBreakCount="3">
    <brk id="26" max="16383" man="1"/>
    <brk id="52" max="15" man="1"/>
    <brk id="83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2023-2027</vt:lpstr>
      <vt:lpstr>'2023-2027'!Заголовки_для_друку</vt:lpstr>
      <vt:lpstr>'2023-2027'!Область_друку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 Прокопов</dc:creator>
  <cp:lastModifiedBy>Отрощенко Сергій Володимирович</cp:lastModifiedBy>
  <cp:lastPrinted>2026-06-11T05:06:01Z</cp:lastPrinted>
  <dcterms:created xsi:type="dcterms:W3CDTF">2022-12-01T13:38:29Z</dcterms:created>
  <dcterms:modified xsi:type="dcterms:W3CDTF">2026-06-16T12:47:16Z</dcterms:modified>
</cp:coreProperties>
</file>