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'2021'!$A$1:$L$75</definedName>
  </definedNames>
  <calcPr fullCalcOnLoad="1"/>
</workbook>
</file>

<file path=xl/sharedStrings.xml><?xml version="1.0" encoding="utf-8"?>
<sst xmlns="http://schemas.openxmlformats.org/spreadsheetml/2006/main" count="137" uniqueCount="134">
  <si>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</si>
  <si>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</si>
  <si>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</si>
  <si>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</si>
  <si>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</si>
  <si>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</si>
  <si>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</si>
  <si>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</si>
  <si>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</si>
  <si>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</si>
  <si>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</si>
  <si>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</si>
  <si>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</si>
  <si>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</si>
  <si>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</si>
  <si>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</si>
  <si>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</si>
  <si>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</si>
  <si>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</si>
  <si>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</si>
  <si>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</si>
  <si>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</si>
  <si>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</si>
  <si>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</si>
  <si>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</si>
  <si>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</si>
  <si>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</si>
  <si>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</si>
  <si>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</si>
  <si>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</si>
  <si>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</si>
  <si>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</si>
  <si>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</si>
  <si>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</si>
  <si>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</si>
  <si>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</si>
  <si>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</si>
  <si>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</si>
  <si>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</si>
  <si>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</si>
  <si>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</si>
  <si>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18030100-18030200</t>
  </si>
  <si>
    <t>18010100-18010400</t>
  </si>
  <si>
    <t>18010500-18010900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</si>
  <si>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</si>
  <si>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</si>
  <si>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</si>
  <si>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</si>
  <si>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</si>
  <si>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</si>
  <si>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</si>
  <si>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</si>
  <si>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</si>
  <si>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</si>
  <si>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</si>
  <si>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</si>
  <si>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</si>
  <si>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</si>
  <si>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</si>
  <si>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</si>
  <si>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</si>
  <si>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</si>
  <si>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</si>
  <si>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</si>
  <si>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</si>
  <si>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</si>
  <si>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</si>
  <si>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</si>
  <si>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</si>
  <si>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</si>
  <si>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</si>
  <si>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</si>
  <si>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</si>
  <si>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</si>
  <si>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</si>
  <si>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</si>
  <si>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</si>
  <si>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</si>
  <si>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</si>
  <si>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</si>
  <si>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</si>
  <si>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</si>
  <si>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</si>
  <si>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</si>
  <si>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</si>
  <si>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</si>
  <si>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</si>
  <si>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</si>
  <si>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</si>
  <si>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</si>
  <si>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</si>
  <si>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</si>
  <si>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</si>
  <si>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</si>
  <si>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</si>
  <si>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</si>
  <si>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</si>
  <si>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>21080900, 21081500</t>
  </si>
  <si>
    <t>41055000</t>
  </si>
  <si>
    <t>Субвенція з місцевого бюджету на здійснення підтримки окремих  закладів та заходів у системі охорони здоров’я за рахунок відповідної субвенції з державного бюджету</t>
  </si>
  <si>
    <t>24170000</t>
  </si>
  <si>
    <t>Плата за гарантії, надані Верховною Радою Автономної Республіки Крим та міськими радами</t>
  </si>
  <si>
    <t>24030000,24060300,24110900</t>
  </si>
  <si>
    <t>Звіт про виконання загального та спеціального фонду бюджету Хмельницької міської територіальної громади за 1-е півріччя  2021 року</t>
  </si>
  <si>
    <t xml:space="preserve">Уточнений бюджет  на 2021 рік </t>
  </si>
  <si>
    <t>План на І-е півріччя  2021 року</t>
  </si>
  <si>
    <t>Виконано  за      1-е півріччя   2021 року</t>
  </si>
  <si>
    <t>% виконання до плану на   1-е півріччя л 2021р.</t>
  </si>
  <si>
    <t xml:space="preserve">Уточнений бюджет   на 2021 рік </t>
  </si>
  <si>
    <t xml:space="preserve">Виконано за       1-е півріччя  2021 року </t>
  </si>
  <si>
    <t>% виконання до плану на 1-е півріччя  2021р.</t>
  </si>
  <si>
    <t xml:space="preserve">Разом виконання по загальному та спеціальному фондах за 1-е півріччя  2021 р. </t>
  </si>
  <si>
    <t>18011000-18011100</t>
  </si>
  <si>
    <t>18050300-18050500</t>
  </si>
  <si>
    <t>21082400</t>
  </si>
  <si>
    <t xml:space="preserve">Кошти гарантійного та реєстраційного внесків, які підлягають перерахуванню оператором електронного майданчика 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</si>
  <si>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</si>
  <si>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410514000</t>
  </si>
  <si>
    <t>41051700</t>
  </si>
  <si>
    <t>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</si>
  <si>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41032300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</si>
  <si>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</si>
  <si>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</si>
  <si>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</si>
  <si>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41035700</t>
  </si>
  <si>
    <t>Субвенція з державного бюджету місцевим бюджетам на розвиток спортивної інфраструктури</t>
  </si>
  <si>
    <t>41053600</t>
  </si>
  <si>
    <t>Субвенція з місцевого бюджету на здійснення природоохоронних заходів</t>
  </si>
  <si>
    <t>Субвенції з Державного бюджету, в тому числі::</t>
  </si>
  <si>
    <t xml:space="preserve">      Заступник начальника  фінансового управління</t>
  </si>
  <si>
    <t xml:space="preserve">П. МОТ </t>
  </si>
  <si>
    <t xml:space="preserve">22564000000 (код бюджету) </t>
  </si>
  <si>
    <t xml:space="preserve">Доходи  бюджету </t>
  </si>
  <si>
    <t>від 26.08. 2021 року № 806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</si>
</sst>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197" fontId="35" fillId="0" borderId="19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1">
      <pane ySplit="8" topLeftCell="A67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0.7109375" style="7" customWidth="1"/>
    <col min="6" max="6" width="0.42578125" style="7" customWidth="1"/>
    <col min="7" max="7" width="16.421875" style="7" customWidth="1"/>
    <col min="8" max="8" width="18.57421875" style="7" customWidth="1"/>
    <col min="9" max="9" width="17.28125" style="7" customWidth="1"/>
    <col min="10" max="10" width="21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69"/>
      <c r="B1" s="69"/>
      <c r="C1" s="68" t="s">
        <v>56</v>
      </c>
      <c r="D1" s="68"/>
      <c r="E1" s="68"/>
      <c r="F1" s="68"/>
      <c r="G1" s="68"/>
      <c r="H1" s="68"/>
      <c r="I1" s="68"/>
      <c r="J1" s="68"/>
      <c r="K1" s="68"/>
      <c r="L1" s="68"/>
    </row>
    <row r="2" spans="1:12" ht="20.25">
      <c r="A2" s="69"/>
      <c r="B2" s="69"/>
      <c r="C2" s="68" t="s">
        <v>16</v>
      </c>
      <c r="D2" s="68"/>
      <c r="E2" s="68"/>
      <c r="F2" s="68"/>
      <c r="G2" s="68"/>
      <c r="H2" s="68"/>
      <c r="I2" s="68"/>
      <c r="J2" s="68"/>
      <c r="K2" s="68"/>
      <c r="L2" s="68"/>
    </row>
    <row r="3" spans="1:12" ht="42" customHeight="1">
      <c r="A3" s="69"/>
      <c r="B3" s="69"/>
      <c r="C3" s="68" t="s">
        <v>133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43.5" customHeight="1">
      <c r="A4" s="63" t="s">
        <v>103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4" customHeight="1">
      <c r="A5" s="63" t="s">
        <v>131</v>
      </c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1" thickBot="1">
      <c r="A6" s="11"/>
      <c r="B6" s="11"/>
      <c r="C6" s="67" t="s">
        <v>132</v>
      </c>
      <c r="D6" s="67"/>
      <c r="E6" s="67"/>
      <c r="F6" s="11"/>
      <c r="G6" s="11"/>
      <c r="I6" s="11"/>
      <c r="J6" s="11"/>
      <c r="K6" s="6" t="s">
        <v>25</v>
      </c>
      <c r="L6" s="11"/>
    </row>
    <row r="7" spans="1:12" ht="23.25" customHeight="1">
      <c r="A7" s="59" t="s">
        <v>6</v>
      </c>
      <c r="B7" s="65" t="s">
        <v>35</v>
      </c>
      <c r="C7" s="64" t="s">
        <v>53</v>
      </c>
      <c r="D7" s="64"/>
      <c r="E7" s="64"/>
      <c r="F7" s="64"/>
      <c r="G7" s="64"/>
      <c r="H7" s="61" t="s">
        <v>54</v>
      </c>
      <c r="I7" s="61"/>
      <c r="J7" s="61"/>
      <c r="K7" s="61"/>
      <c r="L7" s="18"/>
    </row>
    <row r="8" spans="1:12" ht="129.75" customHeight="1">
      <c r="A8" s="60"/>
      <c r="B8" s="66"/>
      <c r="C8" s="1" t="s">
        <v>104</v>
      </c>
      <c r="D8" s="1" t="s">
        <v>105</v>
      </c>
      <c r="E8" s="1" t="s">
        <v>106</v>
      </c>
      <c r="F8" s="1" t="s">
        <v>26</v>
      </c>
      <c r="G8" s="1" t="s">
        <v>107</v>
      </c>
      <c r="H8" s="1" t="s">
        <v>108</v>
      </c>
      <c r="I8" s="1" t="s">
        <v>105</v>
      </c>
      <c r="J8" s="1" t="s">
        <v>109</v>
      </c>
      <c r="K8" s="1" t="s">
        <v>110</v>
      </c>
      <c r="L8" s="19" t="s">
        <v>111</v>
      </c>
    </row>
    <row r="9" spans="1:12" s="4" customFormat="1" ht="18.75">
      <c r="A9" s="20">
        <v>10000000</v>
      </c>
      <c r="B9" s="21" t="s">
        <v>7</v>
      </c>
      <c r="C9" s="38">
        <f>SUM(C10,C16,C17,C24,C25,C26,C27)</f>
        <v>2191281275</v>
      </c>
      <c r="D9" s="38">
        <f>SUM(D10,D16,D17,D24,D25,D26,D27)</f>
        <v>1026609465</v>
      </c>
      <c r="E9" s="38">
        <f>SUM(E10,E16,E17,E24,E25,E26,E27)</f>
        <v>1104451161.0700002</v>
      </c>
      <c r="F9" s="23">
        <v>91.8</v>
      </c>
      <c r="G9" s="40">
        <f>E9/D9*100</f>
        <v>107.58240584407628</v>
      </c>
      <c r="H9" s="38">
        <f>SUM(H27)</f>
        <v>630900</v>
      </c>
      <c r="I9" s="38">
        <f>SUM(I27)</f>
        <v>324890</v>
      </c>
      <c r="J9" s="38">
        <f>SUM(J27)</f>
        <v>432985.37</v>
      </c>
      <c r="K9" s="40">
        <f>J9/I9*100</f>
        <v>133.27137492689835</v>
      </c>
      <c r="L9" s="41">
        <f aca="true" t="shared" si="0" ref="L9:L70">SUM(E9,J9)</f>
        <v>1104884146.44</v>
      </c>
    </row>
    <row r="10" spans="1:12" s="5" customFormat="1" ht="37.5">
      <c r="A10" s="20">
        <v>11000000</v>
      </c>
      <c r="B10" s="24" t="s">
        <v>19</v>
      </c>
      <c r="C10" s="38">
        <f>SUM(C11:C12)</f>
        <v>1473989035</v>
      </c>
      <c r="D10" s="38">
        <f>SUM(D11:D12)</f>
        <v>676193720</v>
      </c>
      <c r="E10" s="38">
        <f>SUM(E11:E12)</f>
        <v>735952882.94</v>
      </c>
      <c r="F10" s="23">
        <v>88.2</v>
      </c>
      <c r="G10" s="40">
        <f aca="true" t="shared" si="1" ref="G10:G70">E10/D10*100</f>
        <v>108.83758029281904</v>
      </c>
      <c r="H10" s="38"/>
      <c r="I10" s="38"/>
      <c r="J10" s="38"/>
      <c r="K10" s="40"/>
      <c r="L10" s="41">
        <f t="shared" si="0"/>
        <v>735952882.94</v>
      </c>
    </row>
    <row r="11" spans="1:12" ht="18.75">
      <c r="A11" s="20">
        <v>11010000</v>
      </c>
      <c r="B11" s="21" t="s">
        <v>31</v>
      </c>
      <c r="C11" s="38">
        <v>1472487035</v>
      </c>
      <c r="D11" s="38">
        <v>675012570</v>
      </c>
      <c r="E11" s="38">
        <v>735152839.25</v>
      </c>
      <c r="F11" s="22">
        <v>106.6</v>
      </c>
      <c r="G11" s="40">
        <f t="shared" si="1"/>
        <v>108.90950360376253</v>
      </c>
      <c r="H11" s="38"/>
      <c r="I11" s="38"/>
      <c r="J11" s="38"/>
      <c r="K11" s="40"/>
      <c r="L11" s="41">
        <f t="shared" si="0"/>
        <v>735152839.25</v>
      </c>
    </row>
    <row r="12" spans="1:12" ht="39.75" customHeight="1">
      <c r="A12" s="20">
        <v>11020000</v>
      </c>
      <c r="B12" s="21" t="s">
        <v>55</v>
      </c>
      <c r="C12" s="38">
        <v>1502000</v>
      </c>
      <c r="D12" s="38">
        <v>1181150</v>
      </c>
      <c r="E12" s="38">
        <v>800043.69</v>
      </c>
      <c r="F12" s="22">
        <v>80.7</v>
      </c>
      <c r="G12" s="40">
        <f t="shared" si="1"/>
        <v>67.73430046988105</v>
      </c>
      <c r="H12" s="38"/>
      <c r="I12" s="38"/>
      <c r="J12" s="38"/>
      <c r="K12" s="40"/>
      <c r="L12" s="41">
        <f t="shared" si="0"/>
        <v>800043.69</v>
      </c>
    </row>
    <row r="13" spans="1:12" s="5" customFormat="1" ht="1.5" customHeight="1" hidden="1">
      <c r="A13" s="25" t="s">
        <v>12</v>
      </c>
      <c r="B13" s="24" t="s">
        <v>20</v>
      </c>
      <c r="C13" s="39">
        <f aca="true" t="shared" si="2" ref="C13:J13">SUM(C14:C15)</f>
        <v>0</v>
      </c>
      <c r="D13" s="39"/>
      <c r="E13" s="39">
        <f>SUM(E14:E15)</f>
        <v>0</v>
      </c>
      <c r="F13" s="23">
        <f t="shared" si="2"/>
        <v>103.8</v>
      </c>
      <c r="G13" s="40" t="e">
        <f t="shared" si="1"/>
        <v>#DIV/0!</v>
      </c>
      <c r="H13" s="38">
        <f t="shared" si="2"/>
        <v>0</v>
      </c>
      <c r="I13" s="38"/>
      <c r="J13" s="38">
        <f t="shared" si="2"/>
        <v>0</v>
      </c>
      <c r="K13" s="40"/>
      <c r="L13" s="41">
        <f t="shared" si="0"/>
        <v>0</v>
      </c>
    </row>
    <row r="14" spans="1:12" ht="18.75" hidden="1">
      <c r="A14" s="25" t="s">
        <v>21</v>
      </c>
      <c r="B14" s="24" t="s">
        <v>22</v>
      </c>
      <c r="C14" s="38"/>
      <c r="D14" s="38"/>
      <c r="E14" s="38">
        <v>0</v>
      </c>
      <c r="F14" s="22"/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18.75" hidden="1">
      <c r="A15" s="25" t="s">
        <v>27</v>
      </c>
      <c r="B15" s="24" t="s">
        <v>28</v>
      </c>
      <c r="C15" s="38"/>
      <c r="D15" s="38"/>
      <c r="E15" s="38"/>
      <c r="F15" s="22">
        <v>103.8</v>
      </c>
      <c r="G15" s="40" t="e">
        <f t="shared" si="1"/>
        <v>#DIV/0!</v>
      </c>
      <c r="H15" s="38"/>
      <c r="I15" s="38"/>
      <c r="J15" s="38"/>
      <c r="K15" s="40"/>
      <c r="L15" s="41">
        <f t="shared" si="0"/>
        <v>0</v>
      </c>
    </row>
    <row r="16" spans="1:12" ht="37.5">
      <c r="A16" s="25" t="s">
        <v>79</v>
      </c>
      <c r="B16" s="24" t="s">
        <v>80</v>
      </c>
      <c r="C16" s="38">
        <v>431120</v>
      </c>
      <c r="D16" s="38">
        <v>215820</v>
      </c>
      <c r="E16" s="38">
        <v>837669.75</v>
      </c>
      <c r="F16" s="22"/>
      <c r="G16" s="40">
        <f t="shared" si="1"/>
        <v>388.13351403947735</v>
      </c>
      <c r="H16" s="38"/>
      <c r="I16" s="38"/>
      <c r="J16" s="38"/>
      <c r="K16" s="40"/>
      <c r="L16" s="41">
        <f t="shared" si="0"/>
        <v>837669.75</v>
      </c>
    </row>
    <row r="17" spans="1:12" ht="19.5">
      <c r="A17" s="25" t="s">
        <v>68</v>
      </c>
      <c r="B17" s="26" t="s">
        <v>37</v>
      </c>
      <c r="C17" s="38">
        <f>SUM(C18:C23)</f>
        <v>548075200</v>
      </c>
      <c r="D17" s="38">
        <f>SUM(D18:D23)</f>
        <v>271399760</v>
      </c>
      <c r="E17" s="38">
        <f>SUM(E18:E23)</f>
        <v>291298724.9</v>
      </c>
      <c r="F17" s="22">
        <v>168.4</v>
      </c>
      <c r="G17" s="40">
        <f t="shared" si="1"/>
        <v>107.3319758646802</v>
      </c>
      <c r="H17" s="38"/>
      <c r="I17" s="38"/>
      <c r="J17" s="38"/>
      <c r="K17" s="40"/>
      <c r="L17" s="41">
        <f t="shared" si="0"/>
        <v>291298724.9</v>
      </c>
    </row>
    <row r="18" spans="1:12" ht="37.5">
      <c r="A18" s="20" t="s">
        <v>42</v>
      </c>
      <c r="B18" s="24" t="s">
        <v>33</v>
      </c>
      <c r="C18" s="38">
        <v>29794850</v>
      </c>
      <c r="D18" s="38">
        <v>9670830</v>
      </c>
      <c r="E18" s="38">
        <v>13826906.34</v>
      </c>
      <c r="F18" s="22"/>
      <c r="G18" s="40">
        <f t="shared" si="1"/>
        <v>142.97538411904668</v>
      </c>
      <c r="H18" s="38"/>
      <c r="I18" s="38"/>
      <c r="J18" s="38"/>
      <c r="K18" s="40"/>
      <c r="L18" s="41">
        <f t="shared" si="0"/>
        <v>13826906.34</v>
      </c>
    </row>
    <row r="19" spans="1:12" ht="37.5">
      <c r="A19" s="20" t="s">
        <v>43</v>
      </c>
      <c r="B19" s="24" t="s">
        <v>38</v>
      </c>
      <c r="C19" s="38">
        <v>160931670</v>
      </c>
      <c r="D19" s="38">
        <v>82807870</v>
      </c>
      <c r="E19" s="38">
        <v>92142637.35</v>
      </c>
      <c r="F19" s="22"/>
      <c r="G19" s="40">
        <f t="shared" si="1"/>
        <v>111.272802150327</v>
      </c>
      <c r="H19" s="38"/>
      <c r="I19" s="38"/>
      <c r="J19" s="38"/>
      <c r="K19" s="40"/>
      <c r="L19" s="41">
        <f t="shared" si="0"/>
        <v>92142637.35</v>
      </c>
    </row>
    <row r="20" spans="1:12" ht="42" customHeight="1">
      <c r="A20" s="20" t="s">
        <v>112</v>
      </c>
      <c r="B20" s="24" t="s">
        <v>39</v>
      </c>
      <c r="C20" s="38">
        <v>700000</v>
      </c>
      <c r="D20" s="38">
        <v>238700</v>
      </c>
      <c r="E20" s="38">
        <v>478490.73</v>
      </c>
      <c r="F20" s="22"/>
      <c r="G20" s="40">
        <f t="shared" si="1"/>
        <v>200.45694595726852</v>
      </c>
      <c r="H20" s="38"/>
      <c r="I20" s="38"/>
      <c r="J20" s="38"/>
      <c r="K20" s="40"/>
      <c r="L20" s="41">
        <f t="shared" si="0"/>
        <v>478490.73</v>
      </c>
    </row>
    <row r="21" spans="1:12" ht="37.5">
      <c r="A21" s="20" t="s">
        <v>41</v>
      </c>
      <c r="B21" s="24" t="s">
        <v>40</v>
      </c>
      <c r="C21" s="38">
        <v>410000</v>
      </c>
      <c r="D21" s="38">
        <v>200225</v>
      </c>
      <c r="E21" s="38">
        <v>352006.46</v>
      </c>
      <c r="F21" s="22"/>
      <c r="G21" s="40">
        <f t="shared" si="1"/>
        <v>175.80544887002122</v>
      </c>
      <c r="H21" s="38"/>
      <c r="I21" s="38"/>
      <c r="J21" s="38"/>
      <c r="K21" s="40"/>
      <c r="L21" s="41">
        <f t="shared" si="0"/>
        <v>352006.46</v>
      </c>
    </row>
    <row r="22" spans="1:12" ht="18.75">
      <c r="A22" s="20">
        <v>1802000</v>
      </c>
      <c r="B22" s="24" t="s">
        <v>81</v>
      </c>
      <c r="C22" s="38"/>
      <c r="D22" s="38"/>
      <c r="E22" s="38">
        <v>14660.38</v>
      </c>
      <c r="F22" s="22"/>
      <c r="G22" s="40"/>
      <c r="H22" s="38"/>
      <c r="I22" s="38"/>
      <c r="J22" s="38"/>
      <c r="K22" s="40"/>
      <c r="L22" s="41">
        <f t="shared" si="0"/>
        <v>14660.38</v>
      </c>
    </row>
    <row r="23" spans="1:12" ht="37.5">
      <c r="A23" s="20" t="s">
        <v>113</v>
      </c>
      <c r="B23" s="24" t="s">
        <v>94</v>
      </c>
      <c r="C23" s="38">
        <v>356238680</v>
      </c>
      <c r="D23" s="38">
        <v>178482135</v>
      </c>
      <c r="E23" s="38">
        <v>184484023.64</v>
      </c>
      <c r="F23" s="22"/>
      <c r="G23" s="40">
        <f t="shared" si="1"/>
        <v>103.36273915593847</v>
      </c>
      <c r="H23" s="38"/>
      <c r="I23" s="38"/>
      <c r="J23" s="38"/>
      <c r="K23" s="40"/>
      <c r="L23" s="41">
        <f t="shared" si="0"/>
        <v>184484023.64</v>
      </c>
    </row>
    <row r="24" spans="1:12" ht="37.5">
      <c r="A24" s="20">
        <v>14040000</v>
      </c>
      <c r="B24" s="27" t="s">
        <v>46</v>
      </c>
      <c r="C24" s="38">
        <v>85785920</v>
      </c>
      <c r="D24" s="38">
        <v>39377450</v>
      </c>
      <c r="E24" s="38">
        <v>36901234.88</v>
      </c>
      <c r="F24" s="22"/>
      <c r="G24" s="40">
        <f t="shared" si="1"/>
        <v>93.71159097402195</v>
      </c>
      <c r="H24" s="38"/>
      <c r="I24" s="38"/>
      <c r="J24" s="38"/>
      <c r="K24" s="40"/>
      <c r="L24" s="41">
        <f t="shared" si="0"/>
        <v>36901234.88</v>
      </c>
    </row>
    <row r="25" spans="1:12" ht="18.75">
      <c r="A25" s="20">
        <v>14021900</v>
      </c>
      <c r="B25" s="27" t="s">
        <v>57</v>
      </c>
      <c r="C25" s="38">
        <v>17500000</v>
      </c>
      <c r="D25" s="38">
        <v>8995950</v>
      </c>
      <c r="E25" s="38">
        <v>8976102.96</v>
      </c>
      <c r="F25" s="22"/>
      <c r="G25" s="40">
        <f t="shared" si="1"/>
        <v>99.7793780534574</v>
      </c>
      <c r="H25" s="38"/>
      <c r="I25" s="38"/>
      <c r="J25" s="38"/>
      <c r="K25" s="40"/>
      <c r="L25" s="41">
        <f t="shared" si="0"/>
        <v>8976102.96</v>
      </c>
    </row>
    <row r="26" spans="1:12" ht="18.75">
      <c r="A26" s="20">
        <v>14031900</v>
      </c>
      <c r="B26" s="27" t="s">
        <v>57</v>
      </c>
      <c r="C26" s="38">
        <v>65500000</v>
      </c>
      <c r="D26" s="38">
        <v>30426765</v>
      </c>
      <c r="E26" s="38">
        <v>30484545.64</v>
      </c>
      <c r="F26" s="22"/>
      <c r="G26" s="40">
        <f t="shared" si="1"/>
        <v>100.18990070091252</v>
      </c>
      <c r="H26" s="38"/>
      <c r="I26" s="38"/>
      <c r="J26" s="38"/>
      <c r="K26" s="40"/>
      <c r="L26" s="41">
        <f t="shared" si="0"/>
        <v>30484545.64</v>
      </c>
    </row>
    <row r="27" spans="1:12" ht="18.75">
      <c r="A27" s="20">
        <v>19010000</v>
      </c>
      <c r="B27" s="27" t="s">
        <v>29</v>
      </c>
      <c r="C27" s="38"/>
      <c r="D27" s="38"/>
      <c r="E27" s="38"/>
      <c r="F27" s="22"/>
      <c r="G27" s="40"/>
      <c r="H27" s="38">
        <v>630900</v>
      </c>
      <c r="I27" s="38">
        <v>324890</v>
      </c>
      <c r="J27" s="38">
        <v>432985.37</v>
      </c>
      <c r="K27" s="40">
        <f>J27/I27*100</f>
        <v>133.27137492689835</v>
      </c>
      <c r="L27" s="41">
        <f t="shared" si="0"/>
        <v>432985.37</v>
      </c>
    </row>
    <row r="28" spans="1:12" s="4" customFormat="1" ht="18.75">
      <c r="A28" s="25" t="s">
        <v>69</v>
      </c>
      <c r="B28" s="21" t="s">
        <v>8</v>
      </c>
      <c r="C28" s="38">
        <f>SUM(C29,C30,C31,C37,,C42)</f>
        <v>42281167</v>
      </c>
      <c r="D28" s="38">
        <f>SUM(D29,D30,D31,D37,,D42)</f>
        <v>21335555</v>
      </c>
      <c r="E28" s="38">
        <f>SUM(E29,E30,E31,E37,,E42)</f>
        <v>28079567.639999997</v>
      </c>
      <c r="F28" s="38">
        <f>SUM(F29,F30,F31,F37,F40)</f>
        <v>325.6</v>
      </c>
      <c r="G28" s="40">
        <f t="shared" si="1"/>
        <v>131.60926744113289</v>
      </c>
      <c r="H28" s="38">
        <f>SUM(H42)</f>
        <v>160948897</v>
      </c>
      <c r="I28" s="38">
        <f>SUM(I42)</f>
        <v>80201462.59</v>
      </c>
      <c r="J28" s="38">
        <f>SUM(J42,J41)</f>
        <v>74994661.73</v>
      </c>
      <c r="K28" s="40">
        <f>J28/I28*100</f>
        <v>93.50784799696507</v>
      </c>
      <c r="L28" s="41">
        <f t="shared" si="0"/>
        <v>103074229.37</v>
      </c>
    </row>
    <row r="29" spans="1:12" ht="69" customHeight="1">
      <c r="A29" s="25" t="s">
        <v>1</v>
      </c>
      <c r="B29" s="28" t="s">
        <v>0</v>
      </c>
      <c r="C29" s="38">
        <v>1502000</v>
      </c>
      <c r="D29" s="38">
        <v>1193165</v>
      </c>
      <c r="E29" s="38">
        <v>260032.18</v>
      </c>
      <c r="F29" s="22">
        <v>31.3</v>
      </c>
      <c r="G29" s="40">
        <f t="shared" si="1"/>
        <v>21.793480365247053</v>
      </c>
      <c r="H29" s="38"/>
      <c r="I29" s="38"/>
      <c r="J29" s="38"/>
      <c r="K29" s="40"/>
      <c r="L29" s="41">
        <f t="shared" si="0"/>
        <v>260032.18</v>
      </c>
    </row>
    <row r="30" spans="1:12" ht="30.75" customHeight="1">
      <c r="A30" s="25" t="s">
        <v>58</v>
      </c>
      <c r="B30" s="28" t="s">
        <v>59</v>
      </c>
      <c r="C30" s="38">
        <v>1500000</v>
      </c>
      <c r="D30" s="38">
        <v>1191320</v>
      </c>
      <c r="E30" s="38">
        <v>1795592.47</v>
      </c>
      <c r="F30" s="22"/>
      <c r="G30" s="40">
        <f t="shared" si="1"/>
        <v>150.7229350636269</v>
      </c>
      <c r="H30" s="38"/>
      <c r="I30" s="38"/>
      <c r="J30" s="38"/>
      <c r="K30" s="40"/>
      <c r="L30" s="41">
        <f t="shared" si="0"/>
        <v>1795592.47</v>
      </c>
    </row>
    <row r="31" spans="1:12" ht="30.75" customHeight="1">
      <c r="A31" s="25" t="s">
        <v>70</v>
      </c>
      <c r="B31" s="24" t="s">
        <v>83</v>
      </c>
      <c r="C31" s="38">
        <f>SUM(C33:C35)</f>
        <v>10287204</v>
      </c>
      <c r="D31" s="38">
        <f>SUM(D33:D35)</f>
        <v>4980310</v>
      </c>
      <c r="E31" s="38">
        <f>SUM(E32:E36)</f>
        <v>6001268.0600000005</v>
      </c>
      <c r="F31" s="23">
        <v>110.4</v>
      </c>
      <c r="G31" s="40">
        <f t="shared" si="1"/>
        <v>120.49988976589812</v>
      </c>
      <c r="H31" s="38"/>
      <c r="I31" s="38"/>
      <c r="J31" s="38"/>
      <c r="K31" s="40"/>
      <c r="L31" s="41">
        <f t="shared" si="0"/>
        <v>6001268.0600000005</v>
      </c>
    </row>
    <row r="32" spans="1:12" ht="30.75" customHeight="1">
      <c r="A32" s="25" t="s">
        <v>82</v>
      </c>
      <c r="B32" s="24" t="s">
        <v>83</v>
      </c>
      <c r="C32" s="38"/>
      <c r="D32" s="38"/>
      <c r="E32" s="38">
        <v>30991.64</v>
      </c>
      <c r="F32" s="23"/>
      <c r="G32" s="40"/>
      <c r="H32" s="38"/>
      <c r="I32" s="38"/>
      <c r="J32" s="38"/>
      <c r="K32" s="40"/>
      <c r="L32" s="41">
        <f t="shared" si="0"/>
        <v>30991.64</v>
      </c>
    </row>
    <row r="33" spans="1:12" ht="67.5" customHeight="1">
      <c r="A33" s="20" t="s">
        <v>97</v>
      </c>
      <c r="B33" s="24" t="s">
        <v>32</v>
      </c>
      <c r="C33" s="38">
        <v>800000</v>
      </c>
      <c r="D33" s="38">
        <v>337830</v>
      </c>
      <c r="E33" s="38">
        <v>728638.4</v>
      </c>
      <c r="F33" s="22">
        <v>83.8</v>
      </c>
      <c r="G33" s="40">
        <f t="shared" si="1"/>
        <v>215.68197022170915</v>
      </c>
      <c r="H33" s="38"/>
      <c r="I33" s="38"/>
      <c r="J33" s="38"/>
      <c r="K33" s="40"/>
      <c r="L33" s="41">
        <f t="shared" si="0"/>
        <v>728638.4</v>
      </c>
    </row>
    <row r="34" spans="1:12" ht="30.75" customHeight="1">
      <c r="A34" s="25" t="s">
        <v>5</v>
      </c>
      <c r="B34" s="24" t="s">
        <v>60</v>
      </c>
      <c r="C34" s="38">
        <v>507204</v>
      </c>
      <c r="D34" s="38">
        <v>192620</v>
      </c>
      <c r="E34" s="38">
        <v>343520.66</v>
      </c>
      <c r="F34" s="22"/>
      <c r="G34" s="40">
        <f t="shared" si="1"/>
        <v>178.34111722562557</v>
      </c>
      <c r="H34" s="38"/>
      <c r="I34" s="38"/>
      <c r="J34" s="38"/>
      <c r="K34" s="40"/>
      <c r="L34" s="41">
        <f t="shared" si="0"/>
        <v>343520.66</v>
      </c>
    </row>
    <row r="35" spans="1:12" ht="30.75" customHeight="1">
      <c r="A35" s="25" t="s">
        <v>84</v>
      </c>
      <c r="B35" s="24" t="s">
        <v>85</v>
      </c>
      <c r="C35" s="38">
        <v>8980000</v>
      </c>
      <c r="D35" s="38">
        <v>4449860</v>
      </c>
      <c r="E35" s="38">
        <v>4790203.28</v>
      </c>
      <c r="F35" s="22"/>
      <c r="G35" s="40">
        <f t="shared" si="1"/>
        <v>107.6484042194586</v>
      </c>
      <c r="H35" s="38"/>
      <c r="I35" s="38"/>
      <c r="J35" s="38"/>
      <c r="K35" s="40"/>
      <c r="L35" s="41">
        <f t="shared" si="0"/>
        <v>4790203.28</v>
      </c>
    </row>
    <row r="36" spans="1:12" ht="48" customHeight="1">
      <c r="A36" s="25" t="s">
        <v>114</v>
      </c>
      <c r="B36" s="24" t="s">
        <v>115</v>
      </c>
      <c r="C36" s="38"/>
      <c r="D36" s="38"/>
      <c r="E36" s="38">
        <v>107914.08</v>
      </c>
      <c r="F36" s="22"/>
      <c r="G36" s="40"/>
      <c r="H36" s="38"/>
      <c r="I36" s="38"/>
      <c r="J36" s="38"/>
      <c r="K36" s="40"/>
      <c r="L36" s="41">
        <f t="shared" si="0"/>
        <v>107914.08</v>
      </c>
    </row>
    <row r="37" spans="1:12" s="5" customFormat="1" ht="40.5" customHeight="1">
      <c r="A37" s="25" t="s">
        <v>71</v>
      </c>
      <c r="B37" s="24" t="s">
        <v>9</v>
      </c>
      <c r="C37" s="38">
        <f>SUM(C38:C40)</f>
        <v>26991975</v>
      </c>
      <c r="D37" s="38">
        <f>SUM(D38:D40)</f>
        <v>13020050</v>
      </c>
      <c r="E37" s="38">
        <f>SUM(E38:E40)</f>
        <v>16139440.549999999</v>
      </c>
      <c r="F37" s="23">
        <v>98.9</v>
      </c>
      <c r="G37" s="40">
        <f t="shared" si="1"/>
        <v>123.95836075898326</v>
      </c>
      <c r="H37" s="38"/>
      <c r="I37" s="38"/>
      <c r="J37" s="38"/>
      <c r="K37" s="40"/>
      <c r="L37" s="41">
        <f t="shared" si="0"/>
        <v>16139440.549999999</v>
      </c>
    </row>
    <row r="38" spans="1:12" s="5" customFormat="1" ht="40.5" customHeight="1">
      <c r="A38" s="25" t="s">
        <v>86</v>
      </c>
      <c r="B38" s="24" t="s">
        <v>2</v>
      </c>
      <c r="C38" s="38">
        <v>17980115</v>
      </c>
      <c r="D38" s="38">
        <v>8894355</v>
      </c>
      <c r="E38" s="38">
        <v>10298319.36</v>
      </c>
      <c r="F38" s="23"/>
      <c r="G38" s="40">
        <f t="shared" si="1"/>
        <v>115.78489232777417</v>
      </c>
      <c r="H38" s="38"/>
      <c r="I38" s="38"/>
      <c r="J38" s="38"/>
      <c r="K38" s="40"/>
      <c r="L38" s="41">
        <f t="shared" si="0"/>
        <v>10298319.36</v>
      </c>
    </row>
    <row r="39" spans="1:12" ht="37.5">
      <c r="A39" s="25" t="s">
        <v>3</v>
      </c>
      <c r="B39" s="24" t="s">
        <v>14</v>
      </c>
      <c r="C39" s="38">
        <v>8500000</v>
      </c>
      <c r="D39" s="38">
        <v>3914195</v>
      </c>
      <c r="E39" s="38">
        <v>5560702.66</v>
      </c>
      <c r="F39" s="22">
        <v>98.3</v>
      </c>
      <c r="G39" s="40">
        <f t="shared" si="1"/>
        <v>142.06503917152824</v>
      </c>
      <c r="H39" s="38"/>
      <c r="I39" s="38"/>
      <c r="J39" s="38"/>
      <c r="K39" s="40"/>
      <c r="L39" s="41">
        <f t="shared" si="0"/>
        <v>5560702.66</v>
      </c>
    </row>
    <row r="40" spans="1:12" ht="18.75">
      <c r="A40" s="25" t="s">
        <v>4</v>
      </c>
      <c r="B40" s="24" t="s">
        <v>17</v>
      </c>
      <c r="C40" s="38">
        <v>511860</v>
      </c>
      <c r="D40" s="38">
        <v>211500</v>
      </c>
      <c r="E40" s="38">
        <v>280418.53</v>
      </c>
      <c r="F40" s="22">
        <v>85</v>
      </c>
      <c r="G40" s="40">
        <f t="shared" si="1"/>
        <v>132.58559338061465</v>
      </c>
      <c r="H40" s="38"/>
      <c r="I40" s="38"/>
      <c r="J40" s="38"/>
      <c r="K40" s="40"/>
      <c r="L40" s="41">
        <f t="shared" si="0"/>
        <v>280418.53</v>
      </c>
    </row>
    <row r="41" spans="1:12" ht="46.5" customHeight="1">
      <c r="A41" s="25" t="s">
        <v>92</v>
      </c>
      <c r="B41" s="24" t="s">
        <v>93</v>
      </c>
      <c r="C41" s="38"/>
      <c r="D41" s="38"/>
      <c r="E41" s="38"/>
      <c r="F41" s="22"/>
      <c r="G41" s="40"/>
      <c r="H41" s="38"/>
      <c r="I41" s="38"/>
      <c r="J41" s="38">
        <v>9351.75</v>
      </c>
      <c r="K41" s="40"/>
      <c r="L41" s="41">
        <f t="shared" si="0"/>
        <v>9351.75</v>
      </c>
    </row>
    <row r="42" spans="1:12" ht="18.75">
      <c r="A42" s="25" t="s">
        <v>72</v>
      </c>
      <c r="B42" s="24" t="s">
        <v>45</v>
      </c>
      <c r="C42" s="38">
        <f>SUM(C43:C46)</f>
        <v>1999988</v>
      </c>
      <c r="D42" s="38">
        <f>SUM(D43:D46)</f>
        <v>950710</v>
      </c>
      <c r="E42" s="38">
        <f>SUM(E43:E46)</f>
        <v>3883234.38</v>
      </c>
      <c r="F42" s="22">
        <v>585.9</v>
      </c>
      <c r="G42" s="40">
        <f t="shared" si="1"/>
        <v>408.4562463842812</v>
      </c>
      <c r="H42" s="38">
        <f>SUM(H43:H47)</f>
        <v>160948897</v>
      </c>
      <c r="I42" s="38">
        <f>SUM(I43:I47)</f>
        <v>80201462.59</v>
      </c>
      <c r="J42" s="38">
        <f>SUM(J43:J47)</f>
        <v>74985309.98</v>
      </c>
      <c r="K42" s="40">
        <f>J42/I42*100</f>
        <v>93.49618767345225</v>
      </c>
      <c r="L42" s="41">
        <f t="shared" si="0"/>
        <v>78868544.36</v>
      </c>
    </row>
    <row r="43" spans="1:12" ht="75">
      <c r="A43" s="20" t="s">
        <v>102</v>
      </c>
      <c r="B43" s="24" t="s">
        <v>10</v>
      </c>
      <c r="C43" s="38">
        <v>999988</v>
      </c>
      <c r="D43" s="38">
        <v>486885</v>
      </c>
      <c r="E43" s="38">
        <v>2423980.19</v>
      </c>
      <c r="F43" s="22"/>
      <c r="G43" s="40">
        <f t="shared" si="1"/>
        <v>497.8547685798494</v>
      </c>
      <c r="H43" s="38"/>
      <c r="I43" s="38"/>
      <c r="J43" s="38">
        <v>38333.94</v>
      </c>
      <c r="K43" s="40"/>
      <c r="L43" s="41">
        <f t="shared" si="0"/>
        <v>2462314.13</v>
      </c>
    </row>
    <row r="44" spans="1:12" ht="18.75">
      <c r="A44" s="20">
        <v>24062200</v>
      </c>
      <c r="B44" s="24" t="s">
        <v>87</v>
      </c>
      <c r="C44" s="38">
        <v>1000000</v>
      </c>
      <c r="D44" s="38">
        <v>463825</v>
      </c>
      <c r="E44" s="38">
        <v>1459254.19</v>
      </c>
      <c r="F44" s="22"/>
      <c r="G44" s="40">
        <f t="shared" si="1"/>
        <v>314.61309545626045</v>
      </c>
      <c r="H44" s="38"/>
      <c r="I44" s="38"/>
      <c r="J44" s="38"/>
      <c r="K44" s="40"/>
      <c r="L44" s="41">
        <f t="shared" si="0"/>
        <v>1459254.19</v>
      </c>
    </row>
    <row r="45" spans="1:12" ht="37.5">
      <c r="A45" s="20">
        <v>24110700</v>
      </c>
      <c r="B45" s="24" t="s">
        <v>101</v>
      </c>
      <c r="C45" s="38"/>
      <c r="D45" s="38"/>
      <c r="E45" s="38"/>
      <c r="F45" s="22"/>
      <c r="G45" s="40"/>
      <c r="H45" s="38">
        <v>12</v>
      </c>
      <c r="I45" s="38"/>
      <c r="J45" s="38"/>
      <c r="K45" s="40"/>
      <c r="L45" s="41">
        <f t="shared" si="0"/>
        <v>0</v>
      </c>
    </row>
    <row r="46" spans="1:12" ht="37.5" customHeight="1">
      <c r="A46" s="25" t="s">
        <v>100</v>
      </c>
      <c r="B46" s="24" t="s">
        <v>44</v>
      </c>
      <c r="C46" s="38"/>
      <c r="D46" s="38"/>
      <c r="E46" s="38"/>
      <c r="F46" s="22"/>
      <c r="G46" s="40"/>
      <c r="H46" s="38">
        <v>5000000</v>
      </c>
      <c r="I46" s="38">
        <v>2227020</v>
      </c>
      <c r="J46" s="38">
        <v>2930245.12</v>
      </c>
      <c r="K46" s="40">
        <f>J46/I46*100</f>
        <v>131.5769557525303</v>
      </c>
      <c r="L46" s="41">
        <f t="shared" si="0"/>
        <v>2930245.12</v>
      </c>
    </row>
    <row r="47" spans="1:12" ht="18.75">
      <c r="A47" s="25" t="s">
        <v>73</v>
      </c>
      <c r="B47" s="24" t="s">
        <v>11</v>
      </c>
      <c r="C47" s="38"/>
      <c r="D47" s="38"/>
      <c r="E47" s="38"/>
      <c r="F47" s="22"/>
      <c r="G47" s="40"/>
      <c r="H47" s="38">
        <v>155948885</v>
      </c>
      <c r="I47" s="38">
        <v>77974442.59</v>
      </c>
      <c r="J47" s="38">
        <v>72016730.92</v>
      </c>
      <c r="K47" s="40">
        <f>J47/I47*100</f>
        <v>92.35940460475435</v>
      </c>
      <c r="L47" s="41">
        <f t="shared" si="0"/>
        <v>72016730.92</v>
      </c>
    </row>
    <row r="48" spans="1:12" ht="18.75">
      <c r="A48" s="25" t="s">
        <v>74</v>
      </c>
      <c r="B48" s="24" t="s">
        <v>49</v>
      </c>
      <c r="C48" s="38">
        <f>SUM(C49:C50)</f>
        <v>25000</v>
      </c>
      <c r="D48" s="38">
        <f>SUM(D49:D50)</f>
        <v>16500</v>
      </c>
      <c r="E48" s="38">
        <f>SUM(E49:E50)</f>
        <v>14352.86</v>
      </c>
      <c r="F48" s="22"/>
      <c r="G48" s="40">
        <f t="shared" si="1"/>
        <v>86.98703030303031</v>
      </c>
      <c r="H48" s="38">
        <f>SUM(H50:H51)</f>
        <v>5972343</v>
      </c>
      <c r="I48" s="38">
        <f>SUM(I50:I51)</f>
        <v>1963520</v>
      </c>
      <c r="J48" s="38">
        <f>SUM(J50:J51)</f>
        <v>12528027.6</v>
      </c>
      <c r="K48" s="40">
        <f>J48/I48*100</f>
        <v>638.0392152868318</v>
      </c>
      <c r="L48" s="41">
        <f t="shared" si="0"/>
        <v>12542380.459999999</v>
      </c>
    </row>
    <row r="49" spans="1:12" ht="75">
      <c r="A49" s="25" t="s">
        <v>47</v>
      </c>
      <c r="B49" s="24" t="s">
        <v>48</v>
      </c>
      <c r="C49" s="38">
        <v>25000</v>
      </c>
      <c r="D49" s="38">
        <v>16500</v>
      </c>
      <c r="E49" s="38">
        <v>14352.86</v>
      </c>
      <c r="F49" s="22"/>
      <c r="G49" s="40">
        <f t="shared" si="1"/>
        <v>86.98703030303031</v>
      </c>
      <c r="H49" s="38"/>
      <c r="I49" s="38"/>
      <c r="J49" s="38"/>
      <c r="K49" s="40"/>
      <c r="L49" s="41">
        <f t="shared" si="0"/>
        <v>14352.86</v>
      </c>
    </row>
    <row r="50" spans="1:12" ht="37.5">
      <c r="A50" s="25" t="s">
        <v>75</v>
      </c>
      <c r="B50" s="24" t="s">
        <v>13</v>
      </c>
      <c r="C50" s="38"/>
      <c r="D50" s="38"/>
      <c r="E50" s="38"/>
      <c r="F50" s="22"/>
      <c r="G50" s="40"/>
      <c r="H50" s="38">
        <v>435000</v>
      </c>
      <c r="I50" s="38">
        <v>115200</v>
      </c>
      <c r="J50" s="38">
        <v>2286108</v>
      </c>
      <c r="K50" s="40">
        <f>J50/I50*100</f>
        <v>1984.46875</v>
      </c>
      <c r="L50" s="41">
        <f t="shared" si="0"/>
        <v>2286108</v>
      </c>
    </row>
    <row r="51" spans="1:12" ht="18.75">
      <c r="A51" s="25" t="s">
        <v>76</v>
      </c>
      <c r="B51" s="24" t="s">
        <v>34</v>
      </c>
      <c r="C51" s="38"/>
      <c r="D51" s="38"/>
      <c r="E51" s="38"/>
      <c r="F51" s="22"/>
      <c r="G51" s="40"/>
      <c r="H51" s="38">
        <v>5537343</v>
      </c>
      <c r="I51" s="38">
        <v>1848320</v>
      </c>
      <c r="J51" s="38">
        <v>10241919.6</v>
      </c>
      <c r="K51" s="40">
        <f>J51/I51*100</f>
        <v>554.1204769736842</v>
      </c>
      <c r="L51" s="41">
        <f t="shared" si="0"/>
        <v>10241919.6</v>
      </c>
    </row>
    <row r="52" spans="1:12" ht="24.75" customHeight="1">
      <c r="A52" s="25" t="s">
        <v>77</v>
      </c>
      <c r="B52" s="24" t="s">
        <v>30</v>
      </c>
      <c r="C52" s="38"/>
      <c r="D52" s="38"/>
      <c r="E52" s="38"/>
      <c r="F52" s="22"/>
      <c r="G52" s="40"/>
      <c r="H52" s="38">
        <v>4201200</v>
      </c>
      <c r="I52" s="38">
        <v>1946420</v>
      </c>
      <c r="J52" s="38">
        <v>3165454.09</v>
      </c>
      <c r="K52" s="40">
        <f>J52/I52*100</f>
        <v>162.6295501484777</v>
      </c>
      <c r="L52" s="41">
        <f t="shared" si="0"/>
        <v>3165454.09</v>
      </c>
    </row>
    <row r="53" spans="1:12" s="4" customFormat="1" ht="18.75">
      <c r="A53" s="29"/>
      <c r="B53" s="30" t="s">
        <v>50</v>
      </c>
      <c r="C53" s="42">
        <f>SUM(C9,C28,C48)</f>
        <v>2233587442</v>
      </c>
      <c r="D53" s="42">
        <f>SUM(D9,D28,D48)</f>
        <v>1047961520</v>
      </c>
      <c r="E53" s="42">
        <f>SUM(E9,E28,E48)</f>
        <v>1132545081.5700002</v>
      </c>
      <c r="F53" s="43">
        <v>92.2</v>
      </c>
      <c r="G53" s="44">
        <f t="shared" si="1"/>
        <v>108.07124688795827</v>
      </c>
      <c r="H53" s="42">
        <f>SUM(H9,H28,H48,H52)</f>
        <v>171753340</v>
      </c>
      <c r="I53" s="42">
        <f>SUM(I9,I28,I48,I52)</f>
        <v>84436292.59</v>
      </c>
      <c r="J53" s="42">
        <f>SUM(J9,J28,J48,J52)</f>
        <v>91121128.79</v>
      </c>
      <c r="K53" s="44">
        <f>J53/I53*100</f>
        <v>107.91701766497468</v>
      </c>
      <c r="L53" s="45">
        <f t="shared" si="0"/>
        <v>1223666210.3600001</v>
      </c>
    </row>
    <row r="54" spans="1:12" s="4" customFormat="1" ht="18.75">
      <c r="A54" s="29" t="s">
        <v>78</v>
      </c>
      <c r="B54" s="30" t="s">
        <v>64</v>
      </c>
      <c r="C54" s="42">
        <f>SUM(C55,C56,C61)</f>
        <v>767612728</v>
      </c>
      <c r="D54" s="42">
        <f>SUM(D55,D56,D61)</f>
        <v>387155948</v>
      </c>
      <c r="E54" s="42">
        <f>SUM(E55,E56,E61)</f>
        <v>394655948</v>
      </c>
      <c r="F54" s="43"/>
      <c r="G54" s="44">
        <f t="shared" si="1"/>
        <v>101.93720386803923</v>
      </c>
      <c r="H54" s="42">
        <f>SUM(H56:H61)</f>
        <v>21700000</v>
      </c>
      <c r="I54" s="42">
        <f>SUM(I56:I61)</f>
        <v>10500000</v>
      </c>
      <c r="J54" s="42">
        <f>SUM(J56:J61)</f>
        <v>10500000</v>
      </c>
      <c r="K54" s="44">
        <f>J54/I54*100</f>
        <v>100</v>
      </c>
      <c r="L54" s="45">
        <f t="shared" si="0"/>
        <v>405155948</v>
      </c>
    </row>
    <row r="55" spans="1:12" s="4" customFormat="1" ht="87.75" customHeight="1">
      <c r="A55" s="29" t="s">
        <v>65</v>
      </c>
      <c r="B55" s="37" t="s">
        <v>66</v>
      </c>
      <c r="C55" s="38">
        <v>12117934</v>
      </c>
      <c r="D55" s="38">
        <v>6058974</v>
      </c>
      <c r="E55" s="38">
        <v>6058974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6058974</v>
      </c>
    </row>
    <row r="56" spans="1:12" s="4" customFormat="1" ht="19.5">
      <c r="A56" s="32" t="s">
        <v>23</v>
      </c>
      <c r="B56" s="33" t="s">
        <v>128</v>
      </c>
      <c r="C56" s="38">
        <f>SUM(C57:C60)</f>
        <v>718362400</v>
      </c>
      <c r="D56" s="38">
        <f>SUM(D58:D60)</f>
        <v>362483900</v>
      </c>
      <c r="E56" s="38">
        <f>SUM(E57:E60)</f>
        <v>369983900</v>
      </c>
      <c r="F56" s="34">
        <f>SUM(F62:F68)</f>
        <v>43.4</v>
      </c>
      <c r="G56" s="40">
        <f t="shared" si="1"/>
        <v>102.0690574119292</v>
      </c>
      <c r="H56" s="38"/>
      <c r="I56" s="38"/>
      <c r="J56" s="38"/>
      <c r="K56" s="40"/>
      <c r="L56" s="41">
        <f t="shared" si="0"/>
        <v>369983900</v>
      </c>
    </row>
    <row r="57" spans="1:12" s="4" customFormat="1" ht="69.75" customHeight="1">
      <c r="A57" s="57" t="s">
        <v>120</v>
      </c>
      <c r="B57" s="21" t="s">
        <v>121</v>
      </c>
      <c r="C57" s="38">
        <v>25000000</v>
      </c>
      <c r="D57" s="38"/>
      <c r="E57" s="38">
        <v>7500000</v>
      </c>
      <c r="F57" s="34"/>
      <c r="G57" s="40"/>
      <c r="H57" s="38"/>
      <c r="I57" s="38"/>
      <c r="J57" s="38"/>
      <c r="K57" s="40"/>
      <c r="L57" s="41">
        <v>7500000</v>
      </c>
    </row>
    <row r="58" spans="1:12" s="4" customFormat="1" ht="37.5">
      <c r="A58" s="25" t="s">
        <v>52</v>
      </c>
      <c r="B58" s="24" t="s">
        <v>51</v>
      </c>
      <c r="C58" s="38">
        <v>623112400</v>
      </c>
      <c r="D58" s="38">
        <v>360483900</v>
      </c>
      <c r="E58" s="38">
        <v>360483900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360483900</v>
      </c>
    </row>
    <row r="59" spans="1:12" s="4" customFormat="1" ht="68.25" customHeight="1">
      <c r="A59" s="25" t="s">
        <v>122</v>
      </c>
      <c r="B59" s="24" t="s">
        <v>123</v>
      </c>
      <c r="C59" s="38">
        <v>250000</v>
      </c>
      <c r="D59" s="38">
        <v>0</v>
      </c>
      <c r="E59" s="38">
        <v>0</v>
      </c>
      <c r="F59" s="23"/>
      <c r="G59" s="40"/>
      <c r="H59" s="38"/>
      <c r="I59" s="38"/>
      <c r="J59" s="38"/>
      <c r="K59" s="40"/>
      <c r="L59" s="41">
        <f t="shared" si="0"/>
        <v>0</v>
      </c>
    </row>
    <row r="60" spans="1:12" s="4" customFormat="1" ht="68.25" customHeight="1">
      <c r="A60" s="25" t="s">
        <v>124</v>
      </c>
      <c r="B60" s="24" t="s">
        <v>125</v>
      </c>
      <c r="C60" s="38">
        <v>70000000</v>
      </c>
      <c r="D60" s="38">
        <v>2000000</v>
      </c>
      <c r="E60" s="38">
        <v>2000000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2000000</v>
      </c>
    </row>
    <row r="61" spans="1:12" s="4" customFormat="1" ht="39">
      <c r="A61" s="25" t="s">
        <v>61</v>
      </c>
      <c r="B61" s="26" t="s">
        <v>67</v>
      </c>
      <c r="C61" s="38">
        <f>SUM(C63:C69)</f>
        <v>37132394</v>
      </c>
      <c r="D61" s="38">
        <f>SUM(D63:D69)</f>
        <v>18613074</v>
      </c>
      <c r="E61" s="38">
        <f>SUM(E63:E69)</f>
        <v>18613074</v>
      </c>
      <c r="F61" s="38">
        <f>SUM(F63:F69)</f>
        <v>43.4</v>
      </c>
      <c r="G61" s="40">
        <f t="shared" si="1"/>
        <v>100</v>
      </c>
      <c r="H61" s="38">
        <f>SUM(H63:H69)</f>
        <v>21700000</v>
      </c>
      <c r="I61" s="38">
        <f>SUM(I63:I69)</f>
        <v>10500000</v>
      </c>
      <c r="J61" s="38">
        <f>SUM(J63:J69)</f>
        <v>10500000</v>
      </c>
      <c r="K61" s="40">
        <f>J61/I61*100</f>
        <v>100</v>
      </c>
      <c r="L61" s="41">
        <f t="shared" si="0"/>
        <v>29113074</v>
      </c>
    </row>
    <row r="62" spans="1:12" s="4" customFormat="1" ht="2.25" customHeight="1" hidden="1">
      <c r="A62" s="25" t="s">
        <v>24</v>
      </c>
      <c r="B62" s="24" t="s">
        <v>36</v>
      </c>
      <c r="C62" s="38"/>
      <c r="D62" s="38"/>
      <c r="E62" s="38"/>
      <c r="F62" s="23"/>
      <c r="G62" s="40" t="e">
        <f t="shared" si="1"/>
        <v>#DIV/0!</v>
      </c>
      <c r="H62" s="38"/>
      <c r="I62" s="38"/>
      <c r="J62" s="38"/>
      <c r="K62" s="40"/>
      <c r="L62" s="41">
        <f t="shared" si="0"/>
        <v>0</v>
      </c>
    </row>
    <row r="63" spans="1:12" s="4" customFormat="1" ht="62.25" customHeight="1">
      <c r="A63" s="25" t="s">
        <v>88</v>
      </c>
      <c r="B63" s="24" t="s">
        <v>89</v>
      </c>
      <c r="C63" s="38">
        <v>7340558</v>
      </c>
      <c r="D63" s="38">
        <v>4073312</v>
      </c>
      <c r="E63" s="38">
        <v>4073312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4073312</v>
      </c>
    </row>
    <row r="64" spans="1:12" s="4" customFormat="1" ht="75" customHeight="1">
      <c r="A64" s="25" t="s">
        <v>117</v>
      </c>
      <c r="B64" s="24" t="s">
        <v>116</v>
      </c>
      <c r="C64" s="38">
        <v>6063695</v>
      </c>
      <c r="D64" s="38">
        <v>0</v>
      </c>
      <c r="E64" s="38">
        <v>0</v>
      </c>
      <c r="F64" s="23"/>
      <c r="G64" s="40"/>
      <c r="H64" s="38"/>
      <c r="I64" s="38"/>
      <c r="J64" s="38"/>
      <c r="K64" s="40"/>
      <c r="L64" s="41"/>
    </row>
    <row r="65" spans="1:12" s="4" customFormat="1" ht="81.75" customHeight="1">
      <c r="A65" s="25" t="s">
        <v>90</v>
      </c>
      <c r="B65" s="24" t="s">
        <v>91</v>
      </c>
      <c r="C65" s="38">
        <v>7118182</v>
      </c>
      <c r="D65" s="38">
        <v>3065870</v>
      </c>
      <c r="E65" s="38">
        <v>3065870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3065870</v>
      </c>
    </row>
    <row r="66" spans="1:12" s="4" customFormat="1" ht="81.75" customHeight="1">
      <c r="A66" s="25" t="s">
        <v>118</v>
      </c>
      <c r="B66" s="24" t="s">
        <v>119</v>
      </c>
      <c r="C66" s="38">
        <v>1648625</v>
      </c>
      <c r="D66" s="38">
        <v>1648625</v>
      </c>
      <c r="E66" s="38">
        <v>1648625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1648625</v>
      </c>
    </row>
    <row r="67" spans="1:12" s="4" customFormat="1" ht="53.25" customHeight="1">
      <c r="A67" s="25" t="s">
        <v>126</v>
      </c>
      <c r="B67" s="24" t="s">
        <v>127</v>
      </c>
      <c r="C67" s="38"/>
      <c r="D67" s="38"/>
      <c r="E67" s="38"/>
      <c r="F67" s="23"/>
      <c r="G67" s="40"/>
      <c r="H67" s="38">
        <v>1700000</v>
      </c>
      <c r="I67" s="38">
        <v>500000</v>
      </c>
      <c r="J67" s="38">
        <v>500000</v>
      </c>
      <c r="K67" s="40">
        <f>J67/I67*100</f>
        <v>100</v>
      </c>
      <c r="L67" s="41">
        <f>SUM(E67,J67)</f>
        <v>500000</v>
      </c>
    </row>
    <row r="68" spans="1:12" s="4" customFormat="1" ht="18.75">
      <c r="A68" s="25" t="s">
        <v>62</v>
      </c>
      <c r="B68" s="24" t="s">
        <v>63</v>
      </c>
      <c r="C68" s="38">
        <v>707334</v>
      </c>
      <c r="D68" s="38">
        <v>353667</v>
      </c>
      <c r="E68" s="38">
        <v>353667</v>
      </c>
      <c r="F68" s="23">
        <v>43.4</v>
      </c>
      <c r="G68" s="40">
        <f t="shared" si="1"/>
        <v>100</v>
      </c>
      <c r="H68" s="38">
        <v>20000000</v>
      </c>
      <c r="I68" s="38">
        <v>10000000</v>
      </c>
      <c r="J68" s="38">
        <v>10000000</v>
      </c>
      <c r="K68" s="40">
        <f>J68/I68*100</f>
        <v>100</v>
      </c>
      <c r="L68" s="41">
        <f t="shared" si="0"/>
        <v>10353667</v>
      </c>
    </row>
    <row r="69" spans="1:12" s="4" customFormat="1" ht="56.25">
      <c r="A69" s="52" t="s">
        <v>98</v>
      </c>
      <c r="B69" s="53" t="s">
        <v>99</v>
      </c>
      <c r="C69" s="54">
        <v>14254000</v>
      </c>
      <c r="D69" s="54">
        <v>9471600</v>
      </c>
      <c r="E69" s="54">
        <v>9471600</v>
      </c>
      <c r="F69" s="55"/>
      <c r="G69" s="40">
        <f t="shared" si="1"/>
        <v>100</v>
      </c>
      <c r="H69" s="54"/>
      <c r="I69" s="54"/>
      <c r="J69" s="54"/>
      <c r="K69" s="56"/>
      <c r="L69" s="41">
        <f t="shared" si="0"/>
        <v>9471600</v>
      </c>
    </row>
    <row r="70" spans="1:12" s="4" customFormat="1" ht="19.5" thickBot="1">
      <c r="A70" s="35"/>
      <c r="B70" s="36" t="s">
        <v>15</v>
      </c>
      <c r="C70" s="48">
        <f>SUM(C53+C54)</f>
        <v>3001200170</v>
      </c>
      <c r="D70" s="48">
        <f>SUM(D53+D54)</f>
        <v>1435117468</v>
      </c>
      <c r="E70" s="48">
        <f>SUM(E53+E54)</f>
        <v>1527201029.5700002</v>
      </c>
      <c r="F70" s="49">
        <v>93.8</v>
      </c>
      <c r="G70" s="50">
        <f t="shared" si="1"/>
        <v>106.41644768621828</v>
      </c>
      <c r="H70" s="48">
        <f>SUM(H53:H54)</f>
        <v>193453340</v>
      </c>
      <c r="I70" s="48">
        <f>SUM(I53:I54)</f>
        <v>94936292.59</v>
      </c>
      <c r="J70" s="48">
        <f>SUM(J53:J54)</f>
        <v>101621128.79</v>
      </c>
      <c r="K70" s="50">
        <f>J70/I70*100</f>
        <v>107.04139167185485</v>
      </c>
      <c r="L70" s="51">
        <f t="shared" si="0"/>
        <v>1628822158.3600001</v>
      </c>
    </row>
    <row r="71" spans="1:12" s="4" customFormat="1" ht="20.25">
      <c r="A71" s="12"/>
      <c r="B71" s="13"/>
      <c r="C71" s="14"/>
      <c r="D71" s="14"/>
      <c r="E71" s="14"/>
      <c r="F71" s="14"/>
      <c r="G71" s="16"/>
      <c r="H71" s="14"/>
      <c r="I71" s="14"/>
      <c r="J71" s="14"/>
      <c r="K71" s="17"/>
      <c r="L71" s="15"/>
    </row>
    <row r="72" spans="1:12" s="4" customFormat="1" ht="20.25">
      <c r="A72" s="12"/>
      <c r="B72" s="13" t="s">
        <v>95</v>
      </c>
      <c r="C72" s="14"/>
      <c r="D72" s="14"/>
      <c r="E72" s="14"/>
      <c r="F72" s="14"/>
      <c r="G72" s="15"/>
      <c r="H72" s="14"/>
      <c r="I72" s="46" t="s">
        <v>96</v>
      </c>
      <c r="J72" s="14"/>
      <c r="K72" s="14"/>
      <c r="L72" s="15"/>
    </row>
    <row r="73" spans="1:12" s="4" customFormat="1" ht="20.25">
      <c r="A73" s="12"/>
      <c r="B73" s="13"/>
      <c r="C73" s="14"/>
      <c r="D73" s="14"/>
      <c r="E73" s="14"/>
      <c r="F73" s="14"/>
      <c r="G73" s="15"/>
      <c r="H73" s="14"/>
      <c r="I73" s="46"/>
      <c r="J73" s="14"/>
      <c r="K73" s="14"/>
      <c r="L73" s="15"/>
    </row>
    <row r="74" spans="1:12" ht="20.25">
      <c r="A74" s="6"/>
      <c r="B74" s="47" t="s">
        <v>129</v>
      </c>
      <c r="C74" s="6" t="s">
        <v>18</v>
      </c>
      <c r="D74" s="6"/>
      <c r="E74" s="6"/>
      <c r="F74" s="6"/>
      <c r="G74" s="6"/>
      <c r="H74" s="6"/>
      <c r="I74" s="47" t="s">
        <v>130</v>
      </c>
      <c r="J74" s="6"/>
      <c r="K74" s="6"/>
      <c r="L74" s="6"/>
    </row>
    <row r="75" spans="1:12" ht="23.25" customHeight="1">
      <c r="A75" s="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2:11" ht="15.75">
      <c r="B76" s="8"/>
      <c r="E76" s="9"/>
      <c r="F76" s="9"/>
      <c r="G76" s="9"/>
      <c r="J76" s="8"/>
      <c r="K76" s="8"/>
    </row>
    <row r="77" spans="3:9" ht="12.75">
      <c r="C77" s="9"/>
      <c r="D77" s="9"/>
      <c r="H77" s="10"/>
      <c r="I77" s="10"/>
    </row>
  </sheetData>
  <sheetProtection/>
  <mergeCells count="14">
    <mergeCell ref="C1:L1"/>
    <mergeCell ref="C2:L2"/>
    <mergeCell ref="C3:L3"/>
    <mergeCell ref="A1:B1"/>
    <mergeCell ref="A2:B2"/>
    <mergeCell ref="A3:B3"/>
    <mergeCell ref="A7:A8"/>
    <mergeCell ref="H7:K7"/>
    <mergeCell ref="B75:L75"/>
    <mergeCell ref="A4:L4"/>
    <mergeCell ref="C7:G7"/>
    <mergeCell ref="B7:B8"/>
    <mergeCell ref="A5:B5"/>
    <mergeCell ref="C6:E6"/>
  </mergeCells>
  <hyperlinks>
    <hyperlink ref="B10" r:id="rId1" display="_ftn1"/>
    <hyperlink ref="F10" r:id="rId2" display="_ftn1"/>
    <hyperlink ref="B50" r:id="rId3" display="_ftn1"/>
    <hyperlink ref="B51" r:id="rId4" display="_ftn1"/>
    <hyperlink ref="B24" r:id="rId5" display="_ftn1"/>
    <hyperlink ref="B68" r:id="rId6" display="_ftn1"/>
    <hyperlink ref="B70" r:id="rId7" display="_ftn1"/>
    <hyperlink ref="B38" r:id="rId8" display="_ftn1"/>
    <hyperlink ref="B37" r:id="rId9" display="_ftn1"/>
    <hyperlink ref="B39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Кірічук Оксана Володимирівна</cp:lastModifiedBy>
  <cp:lastPrinted>2021-08-11T11:00:51Z</cp:lastPrinted>
  <dcterms:created xsi:type="dcterms:W3CDTF">2000-04-12T12:59:51Z</dcterms:created>
  <dcterms:modified xsi:type="dcterms:W3CDTF">2021-09-01T07:50:05Z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