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Аркуш1" sheetId="1" r:id="rId1"/>
  </sheets>
  <definedNames>
    <definedName name="_xlnm.Print_Area" localSheetId="0">'Аркуш1'!$A$1:$J$160</definedName>
  </definedNames>
  <calcPr fullCalcOnLoad="1"/>
</workbook>
</file>

<file path=xl/sharedStrings.xml><?xml version="1.0" encoding="utf-8"?>
<sst xmlns="http://schemas.openxmlformats.org/spreadsheetml/2006/main" count="281" uniqueCount="269">
  <si>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</si>
  <si>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</si>
  <si>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</si>
  <si>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</si>
  <si>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</si>
  <si>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</si>
  <si>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</si>
  <si>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</si>
  <si>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</si>
  <si>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</si>
  <si>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</si>
  <si>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</si>
  <si>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</si>
  <si>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</si>
  <si>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</si>
  <si>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</si>
  <si>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</si>
  <si>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</si>
  <si>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</si>
  <si>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</si>
  <si>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</si>
  <si>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</si>
  <si>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</si>
  <si>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</si>
  <si>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</si>
  <si>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</si>
  <si>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</si>
  <si>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</si>
  <si>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</si>
  <si>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</si>
  <si>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</si>
  <si>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</si>
  <si>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</si>
  <si>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</si>
  <si>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</si>
  <si>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</si>
  <si>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</si>
  <si>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</si>
  <si>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</si>
  <si>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</si>
  <si>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</si>
  <si>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</si>
  <si>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</si>
  <si>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</si>
  <si>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Забезпечення діяльності інших закладів у сфері охорони здоров`я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</si>
  <si>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</si>
  <si>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</si>
  <si>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</si>
  <si>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</si>
  <si>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</si>
  <si>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</si>
  <si>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</si>
  <si>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</si>
  <si>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</si>
  <si>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</si>
  <si>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</si>
  <si>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</si>
  <si>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</si>
  <si>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</si>
  <si>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</si>
  <si>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</si>
  <si>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</si>
  <si>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</si>
  <si>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</si>
  <si>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</si>
  <si>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</si>
  <si>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</si>
  <si>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</si>
  <si>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</si>
  <si>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</si>
  <si>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</si>
  <si>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</si>
  <si>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</si>
  <si>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</si>
  <si>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</si>
  <si>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</si>
  <si>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</si>
  <si>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</si>
  <si>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</si>
  <si>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</si>
  <si>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</si>
  <si>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</si>
  <si>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</si>
  <si>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</si>
  <si>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</si>
  <si>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</si>
  <si>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</si>
  <si>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</si>
  <si>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</si>
  <si>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</si>
  <si>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</si>
  <si>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</si>
  <si>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</si>
  <si>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</si>
  <si>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</si>
  <si>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</si>
  <si>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</si>
  <si>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</si>
  <si>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</si>
  <si>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</si>
  <si>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</si>
  <si>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</si>
  <si>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</si>
  <si>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</si>
  <si>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</si>
  <si>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</si>
  <si>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</si>
  <si>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</si>
  <si>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</si>
  <si>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</si>
  <si>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</si>
  <si>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</si>
  <si>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</si>
  <si>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</si>
  <si>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</si>
  <si>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</si>
  <si>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</si>
  <si>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</si>
  <si>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</si>
  <si>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</si>
  <si>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</si>
  <si>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</si>
  <si>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</si>
  <si>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</si>
  <si>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</si>
  <si>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</si>
  <si>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</si>
  <si>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</si>
  <si>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</si>
  <si>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</si>
  <si>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</si>
  <si>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</si>
  <si>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</si>
  <si>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</si>
  <si>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</si>
  <si>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</si>
  <si>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</si>
  <si>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</si>
  <si>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</si>
  <si>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</si>
  <si>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</si>
  <si>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</si>
  <si>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</si>
  <si>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</si>
  <si>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</si>
  <si>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</si>
  <si>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</si>
  <si>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</si>
  <si>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</si>
  <si>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</si>
  <si>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</si>
  <si>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</si>
  <si>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</si>
  <si>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</si>
  <si>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</si>
  <si>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</si>
  <si>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</si>
  <si>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</si>
  <si>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</si>
  <si>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</si>
  <si>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</si>
  <si>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</si>
  <si>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</si>
  <si>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</si>
  <si>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</si>
  <si>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</si>
  <si>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</si>
  <si>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</si>
  <si>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</si>
  <si>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</si>
  <si>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</si>
  <si>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</si>
  <si>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</si>
  <si>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</si>
  <si>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</si>
  <si>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</si>
  <si>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</si>
  <si>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</si>
  <si>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</si>
  <si>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</si>
  <si>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</si>
  <si>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</si>
  <si>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</si>
  <si>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</si>
  <si>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</si>
  <si>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</si>
  <si>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</si>
  <si>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</si>
  <si>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</si>
  <si>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</si>
  <si>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</si>
  <si>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</si>
  <si>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</si>
  <si>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8872</t>
  </si>
  <si>
    <t>Повернення кредитів (позик)</t>
  </si>
  <si>
    <t>9000</t>
  </si>
  <si>
    <t>Міжбюджетні трансферти</t>
  </si>
  <si>
    <t>9110</t>
  </si>
  <si>
    <t>Реверсна дотація 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</si>
  <si>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</si>
  <si>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</si>
  <si>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</t>
  </si>
  <si>
    <t>Затвердженно на 2018 рік з урахуванням змін</t>
  </si>
  <si>
    <t>Виконано за І квартал 2018 року</t>
  </si>
  <si>
    <t>% виконання</t>
  </si>
  <si>
    <t>Код програмної класифікації</t>
  </si>
  <si>
    <t>Найменування</t>
  </si>
  <si>
    <t>Спеціальний фонд</t>
  </si>
  <si>
    <t>Видатки міського бюджету</t>
  </si>
  <si>
    <t xml:space="preserve">Затверджено на І квартал 2018 року з урахуванням  змін </t>
  </si>
  <si>
    <t>Виконано за І квартал 2018 року разом по загальному та спеціальному фондах</t>
  </si>
  <si>
    <t>Звіт про виконання видатків загального та спеціального фондів бюджету м.Хмельницького</t>
  </si>
  <si>
    <t xml:space="preserve">Додаток 2 до рішення </t>
  </si>
  <si>
    <t>І квартал 2018 року</t>
  </si>
  <si>
    <t>від "    "                  2018 р. №</t>
  </si>
  <si>
    <t>Інші програми, заклади та заходи у сфері освіти</t>
  </si>
  <si>
    <t>Первинна медична допомога населенню</t>
  </si>
  <si>
    <t>Інші  програми, заклади та заходи у сфері охорони здоров’я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</si>
  <si>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</si>
  <si>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</si>
  <si>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</si>
  <si>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допомоги сім'ям з дітьми, малозабезпеченим сім’ям, тимчасової допомоги дітям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</si>
  <si>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</t>
  </si>
  <si>
    <t xml:space="preserve">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</si>
  <si>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</si>
  <si>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</si>
  <si>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Реалізація державної політики у молодіжній сфері</t>
  </si>
  <si>
    <t>Забезпечення реалізації окремих програм для осіб з інвалідністю</t>
  </si>
  <si>
    <t>Соціальний захист ветеранів війни та праці</t>
  </si>
  <si>
    <t>Інші заклади та заходи</t>
  </si>
  <si>
    <t>Інші заклади та заходи в галузі культури і мистецтва</t>
  </si>
  <si>
    <t>Проведення спортивної роботи в регіоні</t>
  </si>
  <si>
    <t>Здійснення фізкультурно-спортивної та реабілітаційної роботи серед осіб з інвалідністю</t>
  </si>
  <si>
    <t>Розвиток дитячо-юнацького та резервного спорту</t>
  </si>
  <si>
    <t>Інші заходи з розвитку фізичної культури та спорту</t>
  </si>
  <si>
    <t>Утримання та ефективна експлуатація об’єктів житлово-комунального господарства</t>
  </si>
  <si>
    <t xml:space="preserve">Реалізація державних та місцевих житлових програм </t>
  </si>
  <si>
    <t>Забезпечення надійної та безперебійної експлуатації ліфтів</t>
  </si>
  <si>
    <t>Забезпечення надання послуг з перевезення пасажирів електротранспортом</t>
  </si>
  <si>
    <t>Утримання та розвиток автомобільних доріг та дорожньої інфраструктури</t>
  </si>
  <si>
    <t>Інша економічна діяльність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</si>
  <si>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</si>
  <si>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</si>
  <si>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 xml:space="preserve">Начальник фінансового управління </t>
  </si>
  <si>
    <t>Ямчук С.М.</t>
  </si>
  <si>
    <r>
      <t xml:space="preserve">1 </t>
    </r>
    <r>
      <rPr>
        <sz val="12"/>
        <rFont val="Times New Roman"/>
        <family val="1"/>
      </rPr>
      <t>Будівни́цтво — спорудження нового об'єкта, реконструкція, розширення, добудова, реставрація об'єктів, виконання монтажних робіт за рахунок власних коштів місцевих бюджетів.</t>
    </r>
  </si>
  <si>
    <t>Будівництвоˈ об'єктів соціально-культурного призначення</t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</si>
  <si>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</si>
  <si>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</si>
  <si>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інших об'єктів соціальної та виробничої інфраструктури комунальної власності</t>
  </si>
  <si>
    <t>Розроблення схем планування та забудови територій (містобудівної документації)</t>
  </si>
  <si>
    <t>Реалізація інших заходів щодо соціально-економічного розвитку територій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</si>
  <si>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</si>
  <si>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</si>
  <si>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</si>
  <si>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t>
  </si>
  <si>
    <t>Запобігання та ліквідація забруднення навколишнього природного середовища</t>
  </si>
  <si>
    <t>Охорона та раціональне використання природних ресурсів</t>
  </si>
  <si>
    <t>Утилізація відходів</t>
  </si>
  <si>
    <t>Збереження природно-заповідного фонду</t>
  </si>
  <si>
    <t xml:space="preserve">Інша діяльність у сфері екології та охорони природних ресурсів </t>
  </si>
  <si>
    <t xml:space="preserve">Разом: </t>
  </si>
  <si>
    <t>Всього</t>
  </si>
  <si>
    <t>Довгострокові кредити громадянам на будівництво / реконструкцію / придбання житла та їх повернення</t>
  </si>
  <si>
    <t>Надання кредиту</t>
  </si>
  <si>
    <t>Повернення кредиту</t>
  </si>
  <si>
    <t>% вручну</t>
  </si>
  <si>
    <t>реверсна дотація</t>
  </si>
  <si>
    <t>субенція на села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</si>
</sst>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0.0"/>
    <numFmt numFmtId="170" formatCode="#,##0.0"/>
  </numFmts>
  <fonts count="6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i/>
      <sz val="16"/>
      <name val="Times New Roman"/>
      <family val="1"/>
    </font>
    <font>
      <sz val="10"/>
      <name val="MS Sans Serif"/>
      <family val="2"/>
    </font>
    <font>
      <sz val="16"/>
      <name val="Calibri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6"/>
      <color indexed="8"/>
      <name val="Times New Roman"/>
      <family val="1"/>
    </font>
    <font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6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8" fillId="0" borderId="0" applyNumberFormat="0" applyFon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4" fontId="3" fillId="0" borderId="10" xfId="48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4" fontId="3" fillId="0" borderId="10" xfId="48" applyNumberFormat="1" applyFont="1" applyBorder="1" applyAlignment="1">
      <alignment horizontal="center" vertical="center" wrapText="1"/>
      <protection/>
    </xf>
    <xf numFmtId="4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4" fontId="53" fillId="0" borderId="10" xfId="0" applyNumberFormat="1" applyFont="1" applyFill="1" applyBorder="1" applyAlignment="1">
      <alignment horizontal="center" vertical="center" wrapText="1"/>
    </xf>
    <xf numFmtId="170" fontId="53" fillId="0" borderId="10" xfId="0" applyNumberFormat="1" applyFont="1" applyFill="1" applyBorder="1" applyAlignment="1">
      <alignment horizontal="center" vertical="center" wrapText="1"/>
    </xf>
    <xf numFmtId="170" fontId="3" fillId="0" borderId="10" xfId="48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170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/>
    </xf>
    <xf numFmtId="170" fontId="7" fillId="0" borderId="10" xfId="48" applyNumberFormat="1" applyFont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170" fontId="54" fillId="33" borderId="10" xfId="0" applyNumberFormat="1" applyFont="1" applyFill="1" applyBorder="1" applyAlignment="1">
      <alignment horizontal="center" vertical="center" wrapText="1"/>
    </xf>
    <xf numFmtId="170" fontId="4" fillId="33" borderId="10" xfId="4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170" fontId="5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170" fontId="4" fillId="0" borderId="10" xfId="48" applyNumberFormat="1" applyFont="1" applyFill="1" applyBorder="1" applyAlignment="1">
      <alignment horizontal="center" vertical="center" wrapText="1"/>
      <protection/>
    </xf>
    <xf numFmtId="4" fontId="4" fillId="33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/>
    </xf>
    <xf numFmtId="170" fontId="3" fillId="0" borderId="10" xfId="48" applyNumberFormat="1" applyFont="1" applyFill="1" applyBorder="1" applyAlignment="1">
      <alignment horizontal="center" vertical="center" wrapText="1"/>
      <protection/>
    </xf>
    <xf numFmtId="0" fontId="54" fillId="33" borderId="13" xfId="0" applyFont="1" applyFill="1" applyBorder="1" applyAlignment="1" quotePrefix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 quotePrefix="1">
      <alignment horizontal="center" vertical="center" wrapText="1"/>
    </xf>
    <xf numFmtId="4" fontId="53" fillId="0" borderId="14" xfId="0" applyNumberFormat="1" applyFont="1" applyBorder="1" applyAlignment="1">
      <alignment horizontal="center" vertical="center"/>
    </xf>
    <xf numFmtId="4" fontId="53" fillId="0" borderId="14" xfId="0" applyNumberFormat="1" applyFont="1" applyBorder="1" applyAlignment="1">
      <alignment horizontal="center" vertical="center" wrapText="1"/>
    </xf>
    <xf numFmtId="0" fontId="56" fillId="0" borderId="13" xfId="0" applyFont="1" applyBorder="1" applyAlignment="1" quotePrefix="1">
      <alignment horizontal="center" vertical="center" wrapText="1"/>
    </xf>
    <xf numFmtId="4" fontId="56" fillId="0" borderId="14" xfId="0" applyNumberFormat="1" applyFont="1" applyBorder="1" applyAlignment="1">
      <alignment horizontal="center" vertical="center"/>
    </xf>
    <xf numFmtId="4" fontId="54" fillId="33" borderId="14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 quotePrefix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 quotePrefix="1">
      <alignment horizontal="center" vertical="center" wrapText="1"/>
    </xf>
    <xf numFmtId="0" fontId="54" fillId="0" borderId="13" xfId="0" applyFont="1" applyFill="1" applyBorder="1" applyAlignment="1" quotePrefix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/>
    </xf>
    <xf numFmtId="0" fontId="54" fillId="33" borderId="15" xfId="0" applyFont="1" applyFill="1" applyBorder="1" applyAlignment="1" quotePrefix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 quotePrefix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170" fontId="4" fillId="33" borderId="12" xfId="48" applyNumberFormat="1" applyFont="1" applyFill="1" applyBorder="1" applyAlignment="1">
      <alignment horizontal="center" vertical="center" wrapText="1"/>
      <protection/>
    </xf>
    <xf numFmtId="170" fontId="54" fillId="33" borderId="12" xfId="0" applyNumberFormat="1" applyFont="1" applyFill="1" applyBorder="1" applyAlignment="1">
      <alignment horizontal="center" vertical="center" wrapText="1"/>
    </xf>
    <xf numFmtId="0" fontId="7" fillId="0" borderId="0" xfId="56" applyNumberFormat="1" applyFont="1" applyFill="1" applyBorder="1" applyAlignment="1" applyProtection="1">
      <alignment horizontal="center" vertical="center" wrapText="1"/>
      <protection locked="0"/>
    </xf>
    <xf numFmtId="4" fontId="54" fillId="33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3" fillId="0" borderId="13" xfId="0" applyFont="1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48" applyFont="1" applyAlignment="1">
      <alignment/>
      <protection/>
    </xf>
    <xf numFmtId="0" fontId="2" fillId="0" borderId="0" xfId="48" applyAlignment="1">
      <alignment/>
      <protection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" fontId="4" fillId="0" borderId="17" xfId="48" applyNumberFormat="1" applyFont="1" applyFill="1" applyBorder="1" applyAlignment="1" applyProtection="1">
      <alignment horizontal="center" vertical="center"/>
      <protection locked="0"/>
    </xf>
    <xf numFmtId="0" fontId="3" fillId="0" borderId="17" xfId="48" applyFont="1" applyBorder="1" applyAlignment="1">
      <alignment horizontal="center" vertical="center"/>
      <protection/>
    </xf>
    <xf numFmtId="4" fontId="4" fillId="0" borderId="17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48" applyFont="1" applyBorder="1" applyAlignment="1">
      <alignment horizontal="center" vertical="center" wrapText="1"/>
      <protection/>
    </xf>
    <xf numFmtId="0" fontId="54" fillId="0" borderId="18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6" fillId="0" borderId="13" xfId="0" applyFont="1" applyBorder="1" applyAlignment="1" quotePrefix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4" fontId="56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0" fontId="56" fillId="0" borderId="10" xfId="0" applyNumberFormat="1" applyFont="1" applyFill="1" applyBorder="1" applyAlignment="1">
      <alignment horizontal="center" vertical="center" wrapText="1"/>
    </xf>
    <xf numFmtId="170" fontId="7" fillId="0" borderId="10" xfId="48" applyNumberFormat="1" applyFont="1" applyBorder="1" applyAlignment="1">
      <alignment horizontal="center" vertical="center" wrapText="1"/>
      <protection/>
    </xf>
    <xf numFmtId="4" fontId="5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0" fontId="53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view="pageBreakPreview" zoomScale="40" zoomScaleNormal="115" zoomScaleSheetLayoutView="40" zoomScalePageLayoutView="0" workbookViewId="0" topLeftCell="A139">
      <selection activeCell="A161" sqref="A161:IV164"/>
    </sheetView>
  </sheetViews>
  <sheetFormatPr defaultColWidth="9.140625" defaultRowHeight="12.75"/>
  <cols>
    <col min="1" max="1" width="20.57421875" style="12" customWidth="1"/>
    <col min="2" max="2" width="50.7109375" style="14" customWidth="1"/>
    <col min="3" max="3" width="24.421875" style="0" customWidth="1"/>
    <col min="4" max="4" width="24.7109375" style="0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28125" style="0" customWidth="1"/>
    <col min="11" max="11" width="15.140625" style="12" hidden="1" customWidth="1"/>
  </cols>
  <sheetData>
    <row r="1" spans="9:10" ht="26.25" customHeight="1">
      <c r="I1" s="87" t="s">
        <v>212</v>
      </c>
      <c r="J1" s="88"/>
    </row>
    <row r="2" spans="9:10" ht="30.75" customHeight="1">
      <c r="I2" s="87" t="s">
        <v>214</v>
      </c>
      <c r="J2" s="88"/>
    </row>
    <row r="4" spans="1:10" ht="20.25">
      <c r="A4" s="89" t="s">
        <v>211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20.25">
      <c r="A5" s="89" t="s">
        <v>213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21" thickBot="1">
      <c r="A6" s="13"/>
      <c r="B6" s="15" t="s">
        <v>208</v>
      </c>
      <c r="C6" s="8"/>
      <c r="D6" s="8"/>
      <c r="E6" s="8"/>
      <c r="F6" s="8"/>
      <c r="G6" s="3"/>
      <c r="H6" s="3"/>
      <c r="I6" s="3"/>
      <c r="J6" s="3"/>
    </row>
    <row r="7" spans="1:10" ht="20.25">
      <c r="A7" s="99" t="s">
        <v>205</v>
      </c>
      <c r="B7" s="97" t="s">
        <v>206</v>
      </c>
      <c r="C7" s="93" t="s">
        <v>0</v>
      </c>
      <c r="D7" s="94"/>
      <c r="E7" s="94"/>
      <c r="F7" s="94"/>
      <c r="G7" s="91" t="s">
        <v>207</v>
      </c>
      <c r="H7" s="92"/>
      <c r="I7" s="92"/>
      <c r="J7" s="95" t="s">
        <v>210</v>
      </c>
    </row>
    <row r="8" spans="1:11" s="1" customFormat="1" ht="81">
      <c r="A8" s="100"/>
      <c r="B8" s="98"/>
      <c r="C8" s="16" t="s">
        <v>202</v>
      </c>
      <c r="D8" s="16" t="s">
        <v>209</v>
      </c>
      <c r="E8" s="16" t="s">
        <v>203</v>
      </c>
      <c r="F8" s="16" t="s">
        <v>204</v>
      </c>
      <c r="G8" s="16" t="s">
        <v>202</v>
      </c>
      <c r="H8" s="16" t="s">
        <v>203</v>
      </c>
      <c r="I8" s="16" t="s">
        <v>204</v>
      </c>
      <c r="J8" s="96"/>
      <c r="K8" s="76"/>
    </row>
    <row r="9" spans="1:11" ht="20.25">
      <c r="A9" s="53" t="s">
        <v>1</v>
      </c>
      <c r="B9" s="23" t="s">
        <v>2</v>
      </c>
      <c r="C9" s="24">
        <f>C10+C11+C12</f>
        <v>113327100</v>
      </c>
      <c r="D9" s="24">
        <f>D10+D11+D12</f>
        <v>30788656.19</v>
      </c>
      <c r="E9" s="24">
        <f>E10+E11+E12</f>
        <v>26550648.000000004</v>
      </c>
      <c r="F9" s="25">
        <f>E9/D9*100</f>
        <v>86.2351634840871</v>
      </c>
      <c r="G9" s="24">
        <f>G10+G11+G12</f>
        <v>915817.2300000001</v>
      </c>
      <c r="H9" s="24">
        <f>H10+H11+H12</f>
        <v>430359.01</v>
      </c>
      <c r="I9" s="26">
        <f aca="true" t="shared" si="0" ref="I9:I15">H9/G9*100</f>
        <v>46.991800973213834</v>
      </c>
      <c r="J9" s="54">
        <f>J10+J11+J12</f>
        <v>26981007.01</v>
      </c>
      <c r="K9" s="7" t="b">
        <f>J9=E9+H9</f>
        <v>1</v>
      </c>
    </row>
    <row r="10" spans="1:10" ht="178.5" customHeight="1">
      <c r="A10" s="55" t="s">
        <v>3</v>
      </c>
      <c r="B10" s="16" t="s">
        <v>4</v>
      </c>
      <c r="C10" s="5">
        <v>61847000</v>
      </c>
      <c r="D10" s="5">
        <v>16159600</v>
      </c>
      <c r="E10" s="5">
        <v>13650614.14</v>
      </c>
      <c r="F10" s="10">
        <f>E10/D10*100</f>
        <v>84.4737130869576</v>
      </c>
      <c r="G10" s="2">
        <v>655527.81</v>
      </c>
      <c r="H10" s="4">
        <v>269233.51</v>
      </c>
      <c r="I10" s="11">
        <f t="shared" si="0"/>
        <v>41.07125676330955</v>
      </c>
      <c r="J10" s="56">
        <f aca="true" t="shared" si="1" ref="J10:J87">H10+E10</f>
        <v>13919847.65</v>
      </c>
    </row>
    <row r="11" spans="1:10" ht="122.25" customHeight="1">
      <c r="A11" s="55" t="s">
        <v>5</v>
      </c>
      <c r="B11" s="16" t="s">
        <v>6</v>
      </c>
      <c r="C11" s="5">
        <v>50457100</v>
      </c>
      <c r="D11" s="5">
        <v>14377830</v>
      </c>
      <c r="E11" s="5">
        <v>12657230.240000002</v>
      </c>
      <c r="F11" s="10">
        <f>E11/D11*100</f>
        <v>88.03296630993691</v>
      </c>
      <c r="G11" s="6">
        <v>171256.12</v>
      </c>
      <c r="H11" s="6">
        <v>120776.12</v>
      </c>
      <c r="I11" s="11">
        <f t="shared" si="0"/>
        <v>70.52368113910323</v>
      </c>
      <c r="J11" s="56">
        <f t="shared" si="1"/>
        <v>12778006.360000001</v>
      </c>
    </row>
    <row r="12" spans="1:10" ht="61.5" customHeight="1">
      <c r="A12" s="55" t="s">
        <v>7</v>
      </c>
      <c r="B12" s="16" t="s">
        <v>8</v>
      </c>
      <c r="C12" s="5">
        <v>1023000</v>
      </c>
      <c r="D12" s="5">
        <v>251226.19</v>
      </c>
      <c r="E12" s="5">
        <v>242803.62</v>
      </c>
      <c r="F12" s="10">
        <f>E12/D12*100</f>
        <v>96.64741562175504</v>
      </c>
      <c r="G12" s="6">
        <v>89033.3</v>
      </c>
      <c r="H12" s="6">
        <v>40349.38</v>
      </c>
      <c r="I12" s="11">
        <f t="shared" si="0"/>
        <v>45.319425428463276</v>
      </c>
      <c r="J12" s="56">
        <f t="shared" si="1"/>
        <v>283153</v>
      </c>
    </row>
    <row r="13" spans="1:11" ht="20.25">
      <c r="A13" s="53" t="s">
        <v>9</v>
      </c>
      <c r="B13" s="23" t="s">
        <v>10</v>
      </c>
      <c r="C13" s="24">
        <f>C14+C15+C16+C17+C18+C19+C20+C21+C22</f>
        <v>899235220</v>
      </c>
      <c r="D13" s="24">
        <f>D14+D15+D16+D17+D18+D19+D20+D21+D22</f>
        <v>245743107</v>
      </c>
      <c r="E13" s="24">
        <f>E14+E15+E16+E17+E18+E19+E20+E21+E22</f>
        <v>225662451.25999996</v>
      </c>
      <c r="F13" s="25">
        <f aca="true" t="shared" si="2" ref="F13:F91">E13/D13*100</f>
        <v>91.82859857794504</v>
      </c>
      <c r="G13" s="24">
        <f>G14+G15+G16+G17+G18+G19+G20+G21+G22</f>
        <v>105529551.64999999</v>
      </c>
      <c r="H13" s="24">
        <f>H14+H15+H16+H17+H18+H19+H20+H21+H22</f>
        <v>21946754.199999996</v>
      </c>
      <c r="I13" s="26">
        <f t="shared" si="0"/>
        <v>20.796785219735174</v>
      </c>
      <c r="J13" s="54">
        <f>J14+J15+J16+J17+J18+J19+J20+J21+J22</f>
        <v>247609205.46</v>
      </c>
      <c r="K13" s="7" t="b">
        <f>J13=E13+H13</f>
        <v>1</v>
      </c>
    </row>
    <row r="14" spans="1:10" ht="20.25">
      <c r="A14" s="55" t="s">
        <v>11</v>
      </c>
      <c r="B14" s="16" t="s">
        <v>12</v>
      </c>
      <c r="C14" s="5">
        <v>241767632</v>
      </c>
      <c r="D14" s="5">
        <v>64627655</v>
      </c>
      <c r="E14" s="5">
        <v>58030853.37</v>
      </c>
      <c r="F14" s="10">
        <f t="shared" si="2"/>
        <v>89.79260251667803</v>
      </c>
      <c r="G14" s="6">
        <v>40019260.49</v>
      </c>
      <c r="H14" s="6">
        <v>8332411.56</v>
      </c>
      <c r="I14" s="11">
        <f t="shared" si="0"/>
        <v>20.821003331838426</v>
      </c>
      <c r="J14" s="56">
        <f t="shared" si="1"/>
        <v>66363264.93</v>
      </c>
    </row>
    <row r="15" spans="1:10" ht="166.5" customHeight="1">
      <c r="A15" s="55" t="s">
        <v>13</v>
      </c>
      <c r="B15" s="16" t="s">
        <v>14</v>
      </c>
      <c r="C15" s="5">
        <v>456912757</v>
      </c>
      <c r="D15" s="5">
        <v>129028292</v>
      </c>
      <c r="E15" s="5">
        <v>120212761.75000001</v>
      </c>
      <c r="F15" s="10">
        <f t="shared" si="2"/>
        <v>93.16775405350636</v>
      </c>
      <c r="G15" s="6">
        <v>41330473.05</v>
      </c>
      <c r="H15" s="6">
        <v>8792605.18</v>
      </c>
      <c r="I15" s="11">
        <f t="shared" si="0"/>
        <v>21.27390404983521</v>
      </c>
      <c r="J15" s="56">
        <f t="shared" si="1"/>
        <v>129005366.93</v>
      </c>
    </row>
    <row r="16" spans="1:10" ht="40.5">
      <c r="A16" s="55" t="s">
        <v>15</v>
      </c>
      <c r="B16" s="16" t="s">
        <v>16</v>
      </c>
      <c r="C16" s="5">
        <v>2352800</v>
      </c>
      <c r="D16" s="5">
        <v>613192</v>
      </c>
      <c r="E16" s="5">
        <v>519809.85</v>
      </c>
      <c r="F16" s="10">
        <f t="shared" si="2"/>
        <v>84.77114019752378</v>
      </c>
      <c r="G16" s="6"/>
      <c r="H16" s="6"/>
      <c r="I16" s="11"/>
      <c r="J16" s="56">
        <f t="shared" si="1"/>
        <v>519809.85</v>
      </c>
    </row>
    <row r="17" spans="1:10" ht="177.75" customHeight="1">
      <c r="A17" s="55" t="s">
        <v>17</v>
      </c>
      <c r="B17" s="16" t="s">
        <v>18</v>
      </c>
      <c r="C17" s="5">
        <v>14190300</v>
      </c>
      <c r="D17" s="5">
        <v>4079781</v>
      </c>
      <c r="E17" s="5">
        <v>3729724.19</v>
      </c>
      <c r="F17" s="10">
        <f t="shared" si="2"/>
        <v>91.4197156661105</v>
      </c>
      <c r="G17" s="6">
        <v>340600</v>
      </c>
      <c r="H17" s="6">
        <v>159540.72</v>
      </c>
      <c r="I17" s="11">
        <f aca="true" t="shared" si="3" ref="I17:I23">H17/G17*100</f>
        <v>46.84108044627129</v>
      </c>
      <c r="J17" s="56">
        <f t="shared" si="1"/>
        <v>3889264.91</v>
      </c>
    </row>
    <row r="18" spans="1:10" ht="118.5" customHeight="1">
      <c r="A18" s="55" t="s">
        <v>19</v>
      </c>
      <c r="B18" s="16" t="s">
        <v>20</v>
      </c>
      <c r="C18" s="5">
        <v>27524100</v>
      </c>
      <c r="D18" s="5">
        <v>7278241</v>
      </c>
      <c r="E18" s="5">
        <v>6193312.4799999995</v>
      </c>
      <c r="F18" s="10">
        <f t="shared" si="2"/>
        <v>85.09353400086641</v>
      </c>
      <c r="G18" s="6">
        <v>8653200</v>
      </c>
      <c r="H18" s="6">
        <v>785776.44</v>
      </c>
      <c r="I18" s="11">
        <f t="shared" si="3"/>
        <v>9.080761336846484</v>
      </c>
      <c r="J18" s="56">
        <f t="shared" si="1"/>
        <v>6979088.92</v>
      </c>
    </row>
    <row r="19" spans="1:10" ht="131.25" customHeight="1">
      <c r="A19" s="55" t="s">
        <v>21</v>
      </c>
      <c r="B19" s="16" t="s">
        <v>22</v>
      </c>
      <c r="C19" s="5">
        <v>41587600</v>
      </c>
      <c r="D19" s="5">
        <v>10317887</v>
      </c>
      <c r="E19" s="5">
        <v>10096404.7</v>
      </c>
      <c r="F19" s="10">
        <f t="shared" si="2"/>
        <v>97.85341417288248</v>
      </c>
      <c r="G19" s="6">
        <v>6144298.58</v>
      </c>
      <c r="H19" s="6">
        <v>1257997.37</v>
      </c>
      <c r="I19" s="11">
        <f t="shared" si="3"/>
        <v>20.474222624773553</v>
      </c>
      <c r="J19" s="56">
        <f t="shared" si="1"/>
        <v>11354402.07</v>
      </c>
    </row>
    <row r="20" spans="1:10" ht="102" customHeight="1">
      <c r="A20" s="55" t="s">
        <v>23</v>
      </c>
      <c r="B20" s="16" t="s">
        <v>24</v>
      </c>
      <c r="C20" s="5">
        <v>97060331</v>
      </c>
      <c r="D20" s="5">
        <v>25067429</v>
      </c>
      <c r="E20" s="5">
        <v>22637516.660000004</v>
      </c>
      <c r="F20" s="10">
        <f t="shared" si="2"/>
        <v>90.30649557240196</v>
      </c>
      <c r="G20" s="6">
        <v>8456703.53</v>
      </c>
      <c r="H20" s="6">
        <v>2579962.2</v>
      </c>
      <c r="I20" s="11">
        <f t="shared" si="3"/>
        <v>30.507894605121628</v>
      </c>
      <c r="J20" s="56">
        <f t="shared" si="1"/>
        <v>25217478.860000003</v>
      </c>
    </row>
    <row r="21" spans="1:10" ht="76.5" customHeight="1">
      <c r="A21" s="55" t="s">
        <v>25</v>
      </c>
      <c r="B21" s="16" t="s">
        <v>26</v>
      </c>
      <c r="C21" s="5">
        <v>3952900</v>
      </c>
      <c r="D21" s="5">
        <v>1073870</v>
      </c>
      <c r="E21" s="5">
        <v>1021490.1599999998</v>
      </c>
      <c r="F21" s="10">
        <f t="shared" si="2"/>
        <v>95.12232951847056</v>
      </c>
      <c r="G21" s="6">
        <v>76000</v>
      </c>
      <c r="H21" s="6">
        <v>11058.4</v>
      </c>
      <c r="I21" s="11">
        <f t="shared" si="3"/>
        <v>14.550526315789472</v>
      </c>
      <c r="J21" s="56">
        <f t="shared" si="1"/>
        <v>1032548.5599999998</v>
      </c>
    </row>
    <row r="22" spans="1:10" ht="70.5" customHeight="1">
      <c r="A22" s="55">
        <v>1160</v>
      </c>
      <c r="B22" s="16" t="s">
        <v>215</v>
      </c>
      <c r="C22" s="5">
        <f>C23+C24</f>
        <v>13886800</v>
      </c>
      <c r="D22" s="5">
        <f aca="true" t="shared" si="4" ref="D22:J22">D23+D24</f>
        <v>3656760</v>
      </c>
      <c r="E22" s="5">
        <f t="shared" si="4"/>
        <v>3220578.1</v>
      </c>
      <c r="F22" s="10">
        <f>E22/D22*100</f>
        <v>88.07190244916265</v>
      </c>
      <c r="G22" s="5">
        <f t="shared" si="4"/>
        <v>509016</v>
      </c>
      <c r="H22" s="5">
        <f t="shared" si="4"/>
        <v>27402.33</v>
      </c>
      <c r="I22" s="11">
        <f t="shared" si="3"/>
        <v>5.3833926634919145</v>
      </c>
      <c r="J22" s="57">
        <f t="shared" si="4"/>
        <v>3247980.43</v>
      </c>
    </row>
    <row r="23" spans="1:11" s="22" customFormat="1" ht="57.75" customHeight="1">
      <c r="A23" s="58" t="s">
        <v>27</v>
      </c>
      <c r="B23" s="17" t="s">
        <v>28</v>
      </c>
      <c r="C23" s="18">
        <v>13719600</v>
      </c>
      <c r="D23" s="18">
        <v>3612710</v>
      </c>
      <c r="E23" s="18">
        <v>3185298.1</v>
      </c>
      <c r="F23" s="19">
        <f t="shared" si="2"/>
        <v>88.16921646077321</v>
      </c>
      <c r="G23" s="20">
        <v>509016</v>
      </c>
      <c r="H23" s="20">
        <v>27402.33</v>
      </c>
      <c r="I23" s="21">
        <f t="shared" si="3"/>
        <v>5.3833926634919145</v>
      </c>
      <c r="J23" s="59">
        <f t="shared" si="1"/>
        <v>3212700.43</v>
      </c>
      <c r="K23" s="77"/>
    </row>
    <row r="24" spans="1:11" s="22" customFormat="1" ht="54.75" customHeight="1">
      <c r="A24" s="58" t="s">
        <v>29</v>
      </c>
      <c r="B24" s="17" t="s">
        <v>30</v>
      </c>
      <c r="C24" s="18">
        <v>167200</v>
      </c>
      <c r="D24" s="18">
        <v>44050</v>
      </c>
      <c r="E24" s="18">
        <v>35280</v>
      </c>
      <c r="F24" s="19">
        <f t="shared" si="2"/>
        <v>80.09080590238365</v>
      </c>
      <c r="G24" s="20"/>
      <c r="H24" s="20"/>
      <c r="I24" s="21"/>
      <c r="J24" s="59">
        <f t="shared" si="1"/>
        <v>35280</v>
      </c>
      <c r="K24" s="77"/>
    </row>
    <row r="25" spans="1:11" ht="20.25">
      <c r="A25" s="53" t="s">
        <v>31</v>
      </c>
      <c r="B25" s="23" t="s">
        <v>32</v>
      </c>
      <c r="C25" s="24">
        <f>C26+C27+C28+C29+C30+C32</f>
        <v>336369841</v>
      </c>
      <c r="D25" s="24">
        <f>D26+D27+D28+D29+D30+D32</f>
        <v>92445731</v>
      </c>
      <c r="E25" s="24">
        <f>E26+E27+E28+E29+E30+E32</f>
        <v>84165843.08</v>
      </c>
      <c r="F25" s="25">
        <f t="shared" si="2"/>
        <v>91.04351511915677</v>
      </c>
      <c r="G25" s="24">
        <f>G26+G27+G28+G29+G30+G32</f>
        <v>27042367.77</v>
      </c>
      <c r="H25" s="24">
        <f>H26+H27+H28+H29+H30+H32</f>
        <v>6695500.47</v>
      </c>
      <c r="I25" s="26">
        <f aca="true" t="shared" si="5" ref="I25:I33">H25/G25*100</f>
        <v>24.75929817590821</v>
      </c>
      <c r="J25" s="60">
        <f t="shared" si="1"/>
        <v>90861343.55</v>
      </c>
      <c r="K25" s="7" t="b">
        <f>J25=E25+H25</f>
        <v>1</v>
      </c>
    </row>
    <row r="26" spans="1:10" ht="70.5" customHeight="1">
      <c r="A26" s="55" t="s">
        <v>33</v>
      </c>
      <c r="B26" s="16" t="s">
        <v>34</v>
      </c>
      <c r="C26" s="5">
        <v>171573941</v>
      </c>
      <c r="D26" s="5">
        <v>42493241</v>
      </c>
      <c r="E26" s="5">
        <v>40761600.43</v>
      </c>
      <c r="F26" s="10">
        <f t="shared" si="2"/>
        <v>95.92490351583209</v>
      </c>
      <c r="G26" s="6">
        <v>12358229.45</v>
      </c>
      <c r="H26" s="6">
        <v>2459156.44</v>
      </c>
      <c r="I26" s="11">
        <f t="shared" si="5"/>
        <v>19.898938192962586</v>
      </c>
      <c r="J26" s="56">
        <f t="shared" si="1"/>
        <v>43220756.87</v>
      </c>
    </row>
    <row r="27" spans="1:10" ht="75.75" customHeight="1">
      <c r="A27" s="55" t="s">
        <v>35</v>
      </c>
      <c r="B27" s="16" t="s">
        <v>36</v>
      </c>
      <c r="C27" s="5">
        <v>53686300</v>
      </c>
      <c r="D27" s="5">
        <v>13327100</v>
      </c>
      <c r="E27" s="5">
        <v>13056107.14</v>
      </c>
      <c r="F27" s="10">
        <f t="shared" si="2"/>
        <v>97.96660293687299</v>
      </c>
      <c r="G27" s="6">
        <v>2594331.94</v>
      </c>
      <c r="H27" s="6">
        <v>2148344.9</v>
      </c>
      <c r="I27" s="11">
        <f t="shared" si="5"/>
        <v>82.80917591447454</v>
      </c>
      <c r="J27" s="56">
        <f t="shared" si="1"/>
        <v>15204452.040000001</v>
      </c>
    </row>
    <row r="28" spans="1:10" ht="79.5" customHeight="1">
      <c r="A28" s="55" t="s">
        <v>37</v>
      </c>
      <c r="B28" s="16" t="s">
        <v>38</v>
      </c>
      <c r="C28" s="5">
        <v>59115700</v>
      </c>
      <c r="D28" s="5">
        <v>14425990</v>
      </c>
      <c r="E28" s="5">
        <v>13516407.4</v>
      </c>
      <c r="F28" s="10">
        <f t="shared" si="2"/>
        <v>93.69483411537094</v>
      </c>
      <c r="G28" s="6">
        <v>5433105.61</v>
      </c>
      <c r="H28" s="6">
        <v>1039900.29</v>
      </c>
      <c r="I28" s="11">
        <f t="shared" si="5"/>
        <v>19.14007134494115</v>
      </c>
      <c r="J28" s="56">
        <f t="shared" si="1"/>
        <v>14556307.690000001</v>
      </c>
    </row>
    <row r="29" spans="1:10" ht="20.25">
      <c r="A29" s="55" t="s">
        <v>39</v>
      </c>
      <c r="B29" s="16" t="s">
        <v>40</v>
      </c>
      <c r="C29" s="5">
        <v>9008400</v>
      </c>
      <c r="D29" s="5">
        <v>2042500</v>
      </c>
      <c r="E29" s="5">
        <v>1778585.43</v>
      </c>
      <c r="F29" s="10">
        <f t="shared" si="2"/>
        <v>87.07884602203183</v>
      </c>
      <c r="G29" s="6">
        <v>5000400</v>
      </c>
      <c r="H29" s="6">
        <v>889568.5</v>
      </c>
      <c r="I29" s="11">
        <f t="shared" si="5"/>
        <v>17.78994680425566</v>
      </c>
      <c r="J29" s="56">
        <f t="shared" si="1"/>
        <v>2668153.9299999997</v>
      </c>
    </row>
    <row r="30" spans="1:10" ht="40.5">
      <c r="A30" s="55">
        <v>2110</v>
      </c>
      <c r="B30" s="16" t="s">
        <v>216</v>
      </c>
      <c r="C30" s="5">
        <f>C31</f>
        <v>40526200</v>
      </c>
      <c r="D30" s="5">
        <f>D31</f>
        <v>19576400</v>
      </c>
      <c r="E30" s="5">
        <f>E31</f>
        <v>14537114.66</v>
      </c>
      <c r="F30" s="10">
        <f t="shared" si="2"/>
        <v>74.25836548088515</v>
      </c>
      <c r="G30" s="5">
        <f>G31</f>
        <v>1635900.77</v>
      </c>
      <c r="H30" s="5">
        <f>H31</f>
        <v>156914.6</v>
      </c>
      <c r="I30" s="11">
        <f t="shared" si="5"/>
        <v>9.591938757996916</v>
      </c>
      <c r="J30" s="56">
        <f>J31</f>
        <v>14694029.26</v>
      </c>
    </row>
    <row r="31" spans="1:11" s="22" customFormat="1" ht="99.75" customHeight="1">
      <c r="A31" s="58" t="s">
        <v>41</v>
      </c>
      <c r="B31" s="17" t="s">
        <v>42</v>
      </c>
      <c r="C31" s="18">
        <v>40526200</v>
      </c>
      <c r="D31" s="18">
        <v>19576400</v>
      </c>
      <c r="E31" s="18">
        <v>14537114.66</v>
      </c>
      <c r="F31" s="19">
        <f t="shared" si="2"/>
        <v>74.25836548088515</v>
      </c>
      <c r="G31" s="20">
        <v>1635900.77</v>
      </c>
      <c r="H31" s="20">
        <v>156914.6</v>
      </c>
      <c r="I31" s="21">
        <f t="shared" si="5"/>
        <v>9.591938757996916</v>
      </c>
      <c r="J31" s="59">
        <f t="shared" si="1"/>
        <v>14694029.26</v>
      </c>
      <c r="K31" s="77"/>
    </row>
    <row r="32" spans="1:11" s="22" customFormat="1" ht="61.5" customHeight="1">
      <c r="A32" s="55">
        <v>2150</v>
      </c>
      <c r="B32" s="28" t="s">
        <v>217</v>
      </c>
      <c r="C32" s="5">
        <f>C33+C34</f>
        <v>2459300</v>
      </c>
      <c r="D32" s="5">
        <f>D33+D34</f>
        <v>580500</v>
      </c>
      <c r="E32" s="5">
        <f>E33+E34</f>
        <v>516028.01999999996</v>
      </c>
      <c r="F32" s="10">
        <f t="shared" si="2"/>
        <v>88.8937157622739</v>
      </c>
      <c r="G32" s="5">
        <f>G33+G34</f>
        <v>20400</v>
      </c>
      <c r="H32" s="5">
        <f>H33+H34</f>
        <v>1615.74</v>
      </c>
      <c r="I32" s="10">
        <f t="shared" si="5"/>
        <v>7.9202941176470585</v>
      </c>
      <c r="J32" s="57">
        <f>J33+J34</f>
        <v>517643.75999999995</v>
      </c>
      <c r="K32" s="77"/>
    </row>
    <row r="33" spans="1:11" s="22" customFormat="1" ht="76.5" customHeight="1">
      <c r="A33" s="58" t="s">
        <v>43</v>
      </c>
      <c r="B33" s="17" t="s">
        <v>44</v>
      </c>
      <c r="C33" s="18">
        <v>2159300</v>
      </c>
      <c r="D33" s="18">
        <v>558500</v>
      </c>
      <c r="E33" s="18">
        <v>494228.01999999996</v>
      </c>
      <c r="F33" s="19">
        <f t="shared" si="2"/>
        <v>88.4920358102059</v>
      </c>
      <c r="G33" s="20">
        <v>20400</v>
      </c>
      <c r="H33" s="20">
        <v>1615.74</v>
      </c>
      <c r="I33" s="21">
        <f t="shared" si="5"/>
        <v>7.9202941176470585</v>
      </c>
      <c r="J33" s="59">
        <f t="shared" si="1"/>
        <v>495843.75999999995</v>
      </c>
      <c r="K33" s="77"/>
    </row>
    <row r="34" spans="1:11" s="22" customFormat="1" ht="66.75" customHeight="1">
      <c r="A34" s="58" t="s">
        <v>45</v>
      </c>
      <c r="B34" s="17" t="s">
        <v>46</v>
      </c>
      <c r="C34" s="18">
        <v>300000</v>
      </c>
      <c r="D34" s="18">
        <v>22000</v>
      </c>
      <c r="E34" s="18">
        <v>21800</v>
      </c>
      <c r="F34" s="19">
        <f t="shared" si="2"/>
        <v>99.0909090909091</v>
      </c>
      <c r="G34" s="20"/>
      <c r="H34" s="20"/>
      <c r="I34" s="21"/>
      <c r="J34" s="59">
        <f t="shared" si="1"/>
        <v>21800</v>
      </c>
      <c r="K34" s="77"/>
    </row>
    <row r="35" spans="1:11" ht="40.5">
      <c r="A35" s="53" t="s">
        <v>47</v>
      </c>
      <c r="B35" s="23" t="s">
        <v>48</v>
      </c>
      <c r="C35" s="24">
        <f>C36+C39+C42+C48+C56+C57+C63+C64+C67+C69+C73+C74+C77+C78+C80+C81</f>
        <v>985297908</v>
      </c>
      <c r="D35" s="24">
        <f>D36+D39+D42+D48+D56+D57+D63+D64+D67+D69+D73+D74+D77+D78+D80+D81</f>
        <v>309298330.3</v>
      </c>
      <c r="E35" s="24">
        <f>E36+E39+E42+E48+E56+E57+E63+E64+E67+E69+E73+E74+E77+E78+E80+E81</f>
        <v>295513242.68000007</v>
      </c>
      <c r="F35" s="25">
        <f t="shared" si="2"/>
        <v>95.54310959046262</v>
      </c>
      <c r="G35" s="24">
        <f>G36+G39+G42+G48+G56+G57+G63+G64+G67+G69+G73+G74+G77+G78+G80+G81</f>
        <v>1500818.58</v>
      </c>
      <c r="H35" s="24">
        <f>H36+H39+H42+H48+H56+H57+H63+H64+H67+H69+H73+H74+H77+H78+H80+H81</f>
        <v>498702.24</v>
      </c>
      <c r="I35" s="26">
        <f>H35/G35*100</f>
        <v>33.22868244341697</v>
      </c>
      <c r="J35" s="54">
        <f>J36+J39+J42+J48+J56+J57+J63+J64+J67+J69+J73+J74+J77+J78+J80+J81</f>
        <v>296011944.92</v>
      </c>
      <c r="K35" s="7" t="b">
        <f>J35=E35+H35</f>
        <v>1</v>
      </c>
    </row>
    <row r="36" spans="1:11" ht="172.5" customHeight="1">
      <c r="A36" s="61">
        <v>3010</v>
      </c>
      <c r="B36" s="28" t="s">
        <v>218</v>
      </c>
      <c r="C36" s="9">
        <f>C37+C38</f>
        <v>523967300</v>
      </c>
      <c r="D36" s="9">
        <f>D37+D38</f>
        <v>195250771.2</v>
      </c>
      <c r="E36" s="9">
        <f>E37+E38</f>
        <v>195250771.20000002</v>
      </c>
      <c r="F36" s="10">
        <f>E36/D36*100</f>
        <v>100.00000000000003</v>
      </c>
      <c r="G36" s="9"/>
      <c r="H36" s="9"/>
      <c r="I36" s="10"/>
      <c r="J36" s="57">
        <f>J37+J38</f>
        <v>195250771.20000002</v>
      </c>
      <c r="K36" s="7"/>
    </row>
    <row r="37" spans="1:11" s="22" customFormat="1" ht="118.5" customHeight="1">
      <c r="A37" s="58" t="s">
        <v>49</v>
      </c>
      <c r="B37" s="17" t="s">
        <v>50</v>
      </c>
      <c r="C37" s="18">
        <v>57500000</v>
      </c>
      <c r="D37" s="18">
        <v>24377467.5</v>
      </c>
      <c r="E37" s="18">
        <v>24377467.5</v>
      </c>
      <c r="F37" s="19">
        <f t="shared" si="2"/>
        <v>100</v>
      </c>
      <c r="G37" s="20"/>
      <c r="H37" s="20"/>
      <c r="I37" s="21"/>
      <c r="J37" s="59">
        <f t="shared" si="1"/>
        <v>24377467.5</v>
      </c>
      <c r="K37" s="77"/>
    </row>
    <row r="38" spans="1:11" s="22" customFormat="1" ht="94.5" customHeight="1">
      <c r="A38" s="58" t="s">
        <v>51</v>
      </c>
      <c r="B38" s="17" t="s">
        <v>52</v>
      </c>
      <c r="C38" s="18">
        <v>466467300</v>
      </c>
      <c r="D38" s="18">
        <v>170873303.7</v>
      </c>
      <c r="E38" s="18">
        <v>170873303.70000002</v>
      </c>
      <c r="F38" s="19">
        <f t="shared" si="2"/>
        <v>100.00000000000003</v>
      </c>
      <c r="G38" s="20"/>
      <c r="H38" s="20"/>
      <c r="I38" s="21"/>
      <c r="J38" s="59">
        <f t="shared" si="1"/>
        <v>170873303.70000002</v>
      </c>
      <c r="K38" s="77"/>
    </row>
    <row r="39" spans="1:11" s="27" customFormat="1" ht="107.25" customHeight="1">
      <c r="A39" s="55">
        <v>3020</v>
      </c>
      <c r="B39" s="28" t="s">
        <v>219</v>
      </c>
      <c r="C39" s="5">
        <f>C40+C41</f>
        <v>60000</v>
      </c>
      <c r="D39" s="5">
        <f>D40+D41</f>
        <v>14551.25</v>
      </c>
      <c r="E39" s="5">
        <f>E40+E41</f>
        <v>14551.25</v>
      </c>
      <c r="F39" s="10">
        <f>E39/D39*100</f>
        <v>100</v>
      </c>
      <c r="G39" s="5"/>
      <c r="H39" s="5"/>
      <c r="I39" s="10"/>
      <c r="J39" s="57">
        <f>J40+J41</f>
        <v>14551.25</v>
      </c>
      <c r="K39" s="78"/>
    </row>
    <row r="40" spans="1:11" s="22" customFormat="1" ht="146.25" customHeight="1">
      <c r="A40" s="58" t="s">
        <v>53</v>
      </c>
      <c r="B40" s="17" t="s">
        <v>54</v>
      </c>
      <c r="C40" s="18">
        <v>2000</v>
      </c>
      <c r="D40" s="18">
        <v>0</v>
      </c>
      <c r="E40" s="18">
        <v>0</v>
      </c>
      <c r="F40" s="19">
        <v>0</v>
      </c>
      <c r="G40" s="20"/>
      <c r="H40" s="20"/>
      <c r="I40" s="21"/>
      <c r="J40" s="59">
        <f t="shared" si="1"/>
        <v>0</v>
      </c>
      <c r="K40" s="7" t="s">
        <v>266</v>
      </c>
    </row>
    <row r="41" spans="1:11" s="22" customFormat="1" ht="120" customHeight="1">
      <c r="A41" s="58" t="s">
        <v>55</v>
      </c>
      <c r="B41" s="17" t="s">
        <v>56</v>
      </c>
      <c r="C41" s="18">
        <v>58000</v>
      </c>
      <c r="D41" s="18">
        <v>14551.25</v>
      </c>
      <c r="E41" s="18">
        <v>14551.25</v>
      </c>
      <c r="F41" s="19">
        <f t="shared" si="2"/>
        <v>100</v>
      </c>
      <c r="G41" s="20"/>
      <c r="H41" s="20"/>
      <c r="I41" s="21"/>
      <c r="J41" s="59">
        <f t="shared" si="1"/>
        <v>14551.25</v>
      </c>
      <c r="K41" s="77"/>
    </row>
    <row r="42" spans="1:11" s="27" customFormat="1" ht="162.75" customHeight="1">
      <c r="A42" s="55">
        <v>3030</v>
      </c>
      <c r="B42" s="50" t="s">
        <v>220</v>
      </c>
      <c r="C42" s="5">
        <f>C43+C44+C45+C46+C47</f>
        <v>66662930</v>
      </c>
      <c r="D42" s="5">
        <f>D43+D44+D45+D46+D47</f>
        <v>16665327</v>
      </c>
      <c r="E42" s="5">
        <f>E43+E44+E45+E46+E47</f>
        <v>10904399.15</v>
      </c>
      <c r="F42" s="11">
        <f t="shared" si="2"/>
        <v>65.43165429637234</v>
      </c>
      <c r="G42" s="5">
        <f>G43+G44+G45+G46+G47</f>
        <v>100000</v>
      </c>
      <c r="H42" s="5">
        <f>H43+H44+H45+H46+H47</f>
        <v>0</v>
      </c>
      <c r="I42" s="11">
        <f>H42/G42*100</f>
        <v>0</v>
      </c>
      <c r="J42" s="57">
        <f>J43+J44+J45+J46+J47</f>
        <v>10904399.15</v>
      </c>
      <c r="K42" s="78"/>
    </row>
    <row r="43" spans="1:11" s="22" customFormat="1" ht="96.75" customHeight="1">
      <c r="A43" s="58" t="s">
        <v>57</v>
      </c>
      <c r="B43" s="17" t="s">
        <v>58</v>
      </c>
      <c r="C43" s="18">
        <v>315130</v>
      </c>
      <c r="D43" s="18">
        <v>78780</v>
      </c>
      <c r="E43" s="18">
        <v>19255.98</v>
      </c>
      <c r="F43" s="19">
        <f t="shared" si="2"/>
        <v>24.442726580350342</v>
      </c>
      <c r="G43" s="20">
        <v>100000</v>
      </c>
      <c r="H43" s="20"/>
      <c r="I43" s="21">
        <f>H43/G43*100</f>
        <v>0</v>
      </c>
      <c r="J43" s="59">
        <f t="shared" si="1"/>
        <v>19255.98</v>
      </c>
      <c r="K43" s="77"/>
    </row>
    <row r="44" spans="1:11" s="22" customFormat="1" ht="87.75" customHeight="1">
      <c r="A44" s="58" t="s">
        <v>59</v>
      </c>
      <c r="B44" s="17" t="s">
        <v>60</v>
      </c>
      <c r="C44" s="18">
        <v>1750000</v>
      </c>
      <c r="D44" s="18">
        <v>437550</v>
      </c>
      <c r="E44" s="18">
        <v>119145.17</v>
      </c>
      <c r="F44" s="19">
        <f t="shared" si="2"/>
        <v>27.230069706319277</v>
      </c>
      <c r="G44" s="20"/>
      <c r="H44" s="20"/>
      <c r="I44" s="21"/>
      <c r="J44" s="59">
        <f t="shared" si="1"/>
        <v>119145.17</v>
      </c>
      <c r="K44" s="77"/>
    </row>
    <row r="45" spans="1:11" s="22" customFormat="1" ht="113.25" customHeight="1">
      <c r="A45" s="58" t="s">
        <v>61</v>
      </c>
      <c r="B45" s="17" t="s">
        <v>62</v>
      </c>
      <c r="C45" s="18">
        <v>5000000</v>
      </c>
      <c r="D45" s="18">
        <v>1249998</v>
      </c>
      <c r="E45" s="18">
        <v>833332</v>
      </c>
      <c r="F45" s="19">
        <f t="shared" si="2"/>
        <v>66.66666666666666</v>
      </c>
      <c r="G45" s="20"/>
      <c r="H45" s="20"/>
      <c r="I45" s="21"/>
      <c r="J45" s="59">
        <f t="shared" si="1"/>
        <v>833332</v>
      </c>
      <c r="K45" s="77"/>
    </row>
    <row r="46" spans="1:11" s="22" customFormat="1" ht="117" customHeight="1">
      <c r="A46" s="58" t="s">
        <v>63</v>
      </c>
      <c r="B46" s="17" t="s">
        <v>64</v>
      </c>
      <c r="C46" s="18">
        <v>400000</v>
      </c>
      <c r="D46" s="18">
        <v>99999</v>
      </c>
      <c r="E46" s="18">
        <v>66666</v>
      </c>
      <c r="F46" s="19">
        <f t="shared" si="2"/>
        <v>66.66666666666666</v>
      </c>
      <c r="G46" s="20"/>
      <c r="H46" s="20"/>
      <c r="I46" s="21"/>
      <c r="J46" s="59">
        <f t="shared" si="1"/>
        <v>66666</v>
      </c>
      <c r="K46" s="77"/>
    </row>
    <row r="47" spans="1:11" s="22" customFormat="1" ht="111" customHeight="1">
      <c r="A47" s="58" t="s">
        <v>65</v>
      </c>
      <c r="B47" s="17" t="s">
        <v>66</v>
      </c>
      <c r="C47" s="18">
        <v>59197800</v>
      </c>
      <c r="D47" s="18">
        <v>14799000</v>
      </c>
      <c r="E47" s="18">
        <v>9866000</v>
      </c>
      <c r="F47" s="19">
        <f t="shared" si="2"/>
        <v>66.66666666666666</v>
      </c>
      <c r="G47" s="20"/>
      <c r="H47" s="20"/>
      <c r="I47" s="21"/>
      <c r="J47" s="59">
        <f t="shared" si="1"/>
        <v>9866000</v>
      </c>
      <c r="K47" s="77"/>
    </row>
    <row r="48" spans="1:11" s="27" customFormat="1" ht="100.5" customHeight="1">
      <c r="A48" s="55">
        <v>3040</v>
      </c>
      <c r="B48" s="28" t="s">
        <v>221</v>
      </c>
      <c r="C48" s="5">
        <f>C49+C50+C51+C52+C53+C54+C55</f>
        <v>238448900</v>
      </c>
      <c r="D48" s="5">
        <f>D49+D50+D51+D52+D53+D54+D55</f>
        <v>55664008.650000006</v>
      </c>
      <c r="E48" s="5">
        <f>E49+E50+E51+E52+E53+E54+E55</f>
        <v>52054768.49</v>
      </c>
      <c r="F48" s="11">
        <f t="shared" si="2"/>
        <v>93.51602543989615</v>
      </c>
      <c r="G48" s="5"/>
      <c r="H48" s="5"/>
      <c r="I48" s="11"/>
      <c r="J48" s="57">
        <f>J49+J50+J51+J52+J53+J54+J55</f>
        <v>52054768.49</v>
      </c>
      <c r="K48" s="78"/>
    </row>
    <row r="49" spans="1:11" s="22" customFormat="1" ht="72.75" customHeight="1">
      <c r="A49" s="58" t="s">
        <v>67</v>
      </c>
      <c r="B49" s="17" t="s">
        <v>68</v>
      </c>
      <c r="C49" s="18">
        <v>2853000</v>
      </c>
      <c r="D49" s="18">
        <v>713250</v>
      </c>
      <c r="E49" s="18">
        <v>508724.13</v>
      </c>
      <c r="F49" s="19">
        <f t="shared" si="2"/>
        <v>71.32479915878022</v>
      </c>
      <c r="G49" s="20"/>
      <c r="H49" s="20"/>
      <c r="I49" s="21"/>
      <c r="J49" s="59">
        <f t="shared" si="1"/>
        <v>508724.13</v>
      </c>
      <c r="K49" s="77"/>
    </row>
    <row r="50" spans="1:11" s="22" customFormat="1" ht="66.75" customHeight="1">
      <c r="A50" s="58" t="s">
        <v>69</v>
      </c>
      <c r="B50" s="17" t="s">
        <v>70</v>
      </c>
      <c r="C50" s="18">
        <v>305000</v>
      </c>
      <c r="D50" s="18">
        <v>89056</v>
      </c>
      <c r="E50" s="18">
        <v>84280</v>
      </c>
      <c r="F50" s="19">
        <f t="shared" si="2"/>
        <v>94.63708228530363</v>
      </c>
      <c r="G50" s="20"/>
      <c r="H50" s="20"/>
      <c r="I50" s="21"/>
      <c r="J50" s="59">
        <f t="shared" si="1"/>
        <v>84280</v>
      </c>
      <c r="K50" s="77"/>
    </row>
    <row r="51" spans="1:11" s="22" customFormat="1" ht="63" customHeight="1">
      <c r="A51" s="58" t="s">
        <v>71</v>
      </c>
      <c r="B51" s="17" t="s">
        <v>72</v>
      </c>
      <c r="C51" s="18">
        <v>161903900</v>
      </c>
      <c r="D51" s="18">
        <v>37764403.09</v>
      </c>
      <c r="E51" s="18">
        <v>35774425.05</v>
      </c>
      <c r="F51" s="19">
        <f t="shared" si="2"/>
        <v>94.73054549476792</v>
      </c>
      <c r="G51" s="20"/>
      <c r="H51" s="20"/>
      <c r="I51" s="21"/>
      <c r="J51" s="59">
        <f t="shared" si="1"/>
        <v>35774425.05</v>
      </c>
      <c r="K51" s="77"/>
    </row>
    <row r="52" spans="1:11" s="22" customFormat="1" ht="89.25" customHeight="1">
      <c r="A52" s="58" t="s">
        <v>73</v>
      </c>
      <c r="B52" s="17" t="s">
        <v>74</v>
      </c>
      <c r="C52" s="18">
        <v>4390000</v>
      </c>
      <c r="D52" s="18">
        <v>1097504.43</v>
      </c>
      <c r="E52" s="18">
        <v>996891.5299999999</v>
      </c>
      <c r="F52" s="19">
        <f t="shared" si="2"/>
        <v>90.83257458924334</v>
      </c>
      <c r="G52" s="20"/>
      <c r="H52" s="20"/>
      <c r="I52" s="21"/>
      <c r="J52" s="59">
        <f t="shared" si="1"/>
        <v>996891.5299999999</v>
      </c>
      <c r="K52" s="77"/>
    </row>
    <row r="53" spans="1:11" s="22" customFormat="1" ht="55.5" customHeight="1">
      <c r="A53" s="58" t="s">
        <v>75</v>
      </c>
      <c r="B53" s="17" t="s">
        <v>76</v>
      </c>
      <c r="C53" s="18">
        <v>24267000</v>
      </c>
      <c r="D53" s="18">
        <v>6218942.42</v>
      </c>
      <c r="E53" s="18">
        <v>6218850.04</v>
      </c>
      <c r="F53" s="19">
        <f t="shared" si="2"/>
        <v>99.99851453842533</v>
      </c>
      <c r="G53" s="20"/>
      <c r="H53" s="20"/>
      <c r="I53" s="21"/>
      <c r="J53" s="59">
        <f t="shared" si="1"/>
        <v>6218850.04</v>
      </c>
      <c r="K53" s="77"/>
    </row>
    <row r="54" spans="1:11" s="22" customFormat="1" ht="69" customHeight="1">
      <c r="A54" s="58" t="s">
        <v>77</v>
      </c>
      <c r="B54" s="17" t="s">
        <v>78</v>
      </c>
      <c r="C54" s="18">
        <v>3330000</v>
      </c>
      <c r="D54" s="18">
        <v>530852.71</v>
      </c>
      <c r="E54" s="18">
        <v>429343.61</v>
      </c>
      <c r="F54" s="19">
        <f t="shared" si="2"/>
        <v>80.87810458761716</v>
      </c>
      <c r="G54" s="20"/>
      <c r="H54" s="20"/>
      <c r="I54" s="21"/>
      <c r="J54" s="59">
        <f t="shared" si="1"/>
        <v>429343.61</v>
      </c>
      <c r="K54" s="77"/>
    </row>
    <row r="55" spans="1:11" s="22" customFormat="1" ht="70.5" customHeight="1">
      <c r="A55" s="58" t="s">
        <v>79</v>
      </c>
      <c r="B55" s="17" t="s">
        <v>80</v>
      </c>
      <c r="C55" s="18">
        <v>41400000</v>
      </c>
      <c r="D55" s="18">
        <v>9250000</v>
      </c>
      <c r="E55" s="18">
        <v>8042254.13</v>
      </c>
      <c r="F55" s="19">
        <f t="shared" si="2"/>
        <v>86.9432878918919</v>
      </c>
      <c r="G55" s="20"/>
      <c r="H55" s="20"/>
      <c r="I55" s="21"/>
      <c r="J55" s="59">
        <f t="shared" si="1"/>
        <v>8042254.13</v>
      </c>
      <c r="K55" s="77"/>
    </row>
    <row r="56" spans="1:10" ht="111.75" customHeight="1">
      <c r="A56" s="55" t="s">
        <v>81</v>
      </c>
      <c r="B56" s="16" t="s">
        <v>82</v>
      </c>
      <c r="C56" s="5">
        <v>174859</v>
      </c>
      <c r="D56" s="5">
        <v>43713</v>
      </c>
      <c r="E56" s="5">
        <v>29142</v>
      </c>
      <c r="F56" s="10">
        <f t="shared" si="2"/>
        <v>66.66666666666666</v>
      </c>
      <c r="G56" s="6"/>
      <c r="H56" s="6"/>
      <c r="I56" s="11"/>
      <c r="J56" s="56">
        <f t="shared" si="1"/>
        <v>29142</v>
      </c>
    </row>
    <row r="57" spans="1:10" ht="213" customHeight="1">
      <c r="A57" s="83">
        <v>3080</v>
      </c>
      <c r="B57" s="29" t="s">
        <v>222</v>
      </c>
      <c r="C57" s="85">
        <f>C59+C60+C61+C62</f>
        <v>105286800</v>
      </c>
      <c r="D57" s="85">
        <f>D59+D60+D61+D62</f>
        <v>24492091.35</v>
      </c>
      <c r="E57" s="85">
        <f>E59+E60+E61+E62</f>
        <v>23039306.1</v>
      </c>
      <c r="F57" s="113">
        <f>E57/D57*100</f>
        <v>94.06834953683936</v>
      </c>
      <c r="G57" s="85"/>
      <c r="H57" s="85"/>
      <c r="I57" s="113"/>
      <c r="J57" s="111">
        <f>J59+J60+J61+J62</f>
        <v>23039306.1</v>
      </c>
    </row>
    <row r="58" spans="1:10" ht="183.75" customHeight="1">
      <c r="A58" s="84"/>
      <c r="B58" s="30" t="s">
        <v>223</v>
      </c>
      <c r="C58" s="86"/>
      <c r="D58" s="86"/>
      <c r="E58" s="86"/>
      <c r="F58" s="114"/>
      <c r="G58" s="86"/>
      <c r="H58" s="86"/>
      <c r="I58" s="114"/>
      <c r="J58" s="112"/>
    </row>
    <row r="59" spans="1:11" s="22" customFormat="1" ht="100.5" customHeight="1">
      <c r="A59" s="58" t="s">
        <v>83</v>
      </c>
      <c r="B59" s="17" t="s">
        <v>84</v>
      </c>
      <c r="C59" s="18">
        <v>62560700</v>
      </c>
      <c r="D59" s="18">
        <v>16147703.83</v>
      </c>
      <c r="E59" s="18">
        <v>16146910.32</v>
      </c>
      <c r="F59" s="19">
        <f t="shared" si="2"/>
        <v>99.99508592671532</v>
      </c>
      <c r="G59" s="20"/>
      <c r="H59" s="20"/>
      <c r="I59" s="21"/>
      <c r="J59" s="59">
        <f t="shared" si="1"/>
        <v>16146910.32</v>
      </c>
      <c r="K59" s="77"/>
    </row>
    <row r="60" spans="1:11" s="22" customFormat="1" ht="108" customHeight="1">
      <c r="A60" s="58" t="s">
        <v>85</v>
      </c>
      <c r="B60" s="17" t="s">
        <v>86</v>
      </c>
      <c r="C60" s="18">
        <v>30200800</v>
      </c>
      <c r="D60" s="18">
        <v>4493248.95</v>
      </c>
      <c r="E60" s="18">
        <v>3048408.96</v>
      </c>
      <c r="F60" s="19">
        <f t="shared" si="2"/>
        <v>67.84420346885075</v>
      </c>
      <c r="G60" s="20"/>
      <c r="H60" s="20"/>
      <c r="I60" s="21"/>
      <c r="J60" s="59">
        <f t="shared" si="1"/>
        <v>3048408.96</v>
      </c>
      <c r="K60" s="77"/>
    </row>
    <row r="61" spans="1:11" s="22" customFormat="1" ht="167.25" customHeight="1">
      <c r="A61" s="58" t="s">
        <v>87</v>
      </c>
      <c r="B61" s="17" t="s">
        <v>88</v>
      </c>
      <c r="C61" s="18">
        <v>12285300</v>
      </c>
      <c r="D61" s="18">
        <v>3791138.57</v>
      </c>
      <c r="E61" s="18">
        <v>3789650.25</v>
      </c>
      <c r="F61" s="19">
        <f t="shared" si="2"/>
        <v>99.96074213662942</v>
      </c>
      <c r="G61" s="20"/>
      <c r="H61" s="20"/>
      <c r="I61" s="21"/>
      <c r="J61" s="59">
        <f t="shared" si="1"/>
        <v>3789650.25</v>
      </c>
      <c r="K61" s="77"/>
    </row>
    <row r="62" spans="1:11" s="22" customFormat="1" ht="153.75" customHeight="1">
      <c r="A62" s="58" t="s">
        <v>89</v>
      </c>
      <c r="B62" s="17" t="s">
        <v>90</v>
      </c>
      <c r="C62" s="18">
        <v>240000</v>
      </c>
      <c r="D62" s="18">
        <v>60000</v>
      </c>
      <c r="E62" s="18">
        <v>54336.57</v>
      </c>
      <c r="F62" s="19">
        <f t="shared" si="2"/>
        <v>90.56094999999999</v>
      </c>
      <c r="G62" s="20"/>
      <c r="H62" s="20"/>
      <c r="I62" s="21"/>
      <c r="J62" s="59">
        <f t="shared" si="1"/>
        <v>54336.57</v>
      </c>
      <c r="K62" s="77"/>
    </row>
    <row r="63" spans="1:10" ht="104.25" customHeight="1">
      <c r="A63" s="55" t="s">
        <v>91</v>
      </c>
      <c r="B63" s="16" t="s">
        <v>92</v>
      </c>
      <c r="C63" s="5">
        <v>188940</v>
      </c>
      <c r="D63" s="5">
        <v>47235</v>
      </c>
      <c r="E63" s="5">
        <v>26441.14</v>
      </c>
      <c r="F63" s="10">
        <f t="shared" si="2"/>
        <v>55.9778554038319</v>
      </c>
      <c r="G63" s="6"/>
      <c r="H63" s="6"/>
      <c r="I63" s="11"/>
      <c r="J63" s="56">
        <f t="shared" si="1"/>
        <v>26441.14</v>
      </c>
    </row>
    <row r="64" spans="1:10" ht="144" customHeight="1">
      <c r="A64" s="55">
        <v>3100</v>
      </c>
      <c r="B64" s="28" t="s">
        <v>224</v>
      </c>
      <c r="C64" s="5">
        <f>C65+C66</f>
        <v>17995800</v>
      </c>
      <c r="D64" s="5">
        <f>D65+D66</f>
        <v>4547222</v>
      </c>
      <c r="E64" s="5">
        <f>E65+E66</f>
        <v>3808593.5700000003</v>
      </c>
      <c r="F64" s="11">
        <f t="shared" si="2"/>
        <v>83.75649066616937</v>
      </c>
      <c r="G64" s="5">
        <f>G65+G66</f>
        <v>422269.62</v>
      </c>
      <c r="H64" s="5">
        <f>H65+H66</f>
        <v>154495.86</v>
      </c>
      <c r="I64" s="11">
        <f>H64/G64*100</f>
        <v>36.587017555276645</v>
      </c>
      <c r="J64" s="57">
        <f>J65+J66</f>
        <v>3963089.4300000006</v>
      </c>
    </row>
    <row r="65" spans="1:11" s="22" customFormat="1" ht="159" customHeight="1">
      <c r="A65" s="58" t="s">
        <v>93</v>
      </c>
      <c r="B65" s="17" t="s">
        <v>94</v>
      </c>
      <c r="C65" s="18">
        <v>13614700</v>
      </c>
      <c r="D65" s="18">
        <v>3248850</v>
      </c>
      <c r="E65" s="18">
        <v>2693161.7300000004</v>
      </c>
      <c r="F65" s="19">
        <f t="shared" si="2"/>
        <v>82.89584714591318</v>
      </c>
      <c r="G65" s="20">
        <v>224169.91</v>
      </c>
      <c r="H65" s="20">
        <v>131453.56</v>
      </c>
      <c r="I65" s="21">
        <f>H65/G65*100</f>
        <v>58.64014487939081</v>
      </c>
      <c r="J65" s="59">
        <f t="shared" si="1"/>
        <v>2824615.2900000005</v>
      </c>
      <c r="K65" s="77"/>
    </row>
    <row r="66" spans="1:11" s="22" customFormat="1" ht="93" customHeight="1">
      <c r="A66" s="58" t="s">
        <v>95</v>
      </c>
      <c r="B66" s="17" t="s">
        <v>96</v>
      </c>
      <c r="C66" s="18">
        <v>4381100</v>
      </c>
      <c r="D66" s="18">
        <v>1298372</v>
      </c>
      <c r="E66" s="18">
        <v>1115431.8399999999</v>
      </c>
      <c r="F66" s="19">
        <f t="shared" si="2"/>
        <v>85.91003502848181</v>
      </c>
      <c r="G66" s="20">
        <v>198099.71</v>
      </c>
      <c r="H66" s="20">
        <v>23042.3</v>
      </c>
      <c r="I66" s="21">
        <f>H66/G66*100</f>
        <v>11.631667709155153</v>
      </c>
      <c r="J66" s="59">
        <f t="shared" si="1"/>
        <v>1138474.14</v>
      </c>
      <c r="K66" s="77"/>
    </row>
    <row r="67" spans="1:11" s="31" customFormat="1" ht="84" customHeight="1">
      <c r="A67" s="55">
        <v>3120</v>
      </c>
      <c r="B67" s="28" t="s">
        <v>225</v>
      </c>
      <c r="C67" s="5">
        <f>C68</f>
        <v>2411785</v>
      </c>
      <c r="D67" s="5">
        <f>D68</f>
        <v>621355</v>
      </c>
      <c r="E67" s="5">
        <f>E68</f>
        <v>533913.0800000001</v>
      </c>
      <c r="F67" s="11">
        <f t="shared" si="2"/>
        <v>85.92722034907581</v>
      </c>
      <c r="G67" s="5"/>
      <c r="H67" s="5"/>
      <c r="I67" s="11"/>
      <c r="J67" s="57">
        <f>J68</f>
        <v>533913.0800000001</v>
      </c>
      <c r="K67" s="79"/>
    </row>
    <row r="68" spans="1:11" s="22" customFormat="1" ht="100.5" customHeight="1">
      <c r="A68" s="58" t="s">
        <v>97</v>
      </c>
      <c r="B68" s="17" t="s">
        <v>98</v>
      </c>
      <c r="C68" s="18">
        <v>2411785</v>
      </c>
      <c r="D68" s="18">
        <v>621355</v>
      </c>
      <c r="E68" s="18">
        <v>533913.0800000001</v>
      </c>
      <c r="F68" s="19">
        <f t="shared" si="2"/>
        <v>85.92722034907581</v>
      </c>
      <c r="G68" s="20"/>
      <c r="H68" s="20"/>
      <c r="I68" s="21"/>
      <c r="J68" s="59">
        <f t="shared" si="1"/>
        <v>533913.0800000001</v>
      </c>
      <c r="K68" s="77"/>
    </row>
    <row r="69" spans="1:11" s="27" customFormat="1" ht="72.75" customHeight="1">
      <c r="A69" s="55">
        <v>3130</v>
      </c>
      <c r="B69" s="28" t="s">
        <v>226</v>
      </c>
      <c r="C69" s="5">
        <f>C70+C71+C72</f>
        <v>4147077</v>
      </c>
      <c r="D69" s="5">
        <f>D70+D71+D72</f>
        <v>1035320</v>
      </c>
      <c r="E69" s="5">
        <f>E70+E71+E72</f>
        <v>796392.4099999999</v>
      </c>
      <c r="F69" s="11">
        <f t="shared" si="2"/>
        <v>76.92234381640458</v>
      </c>
      <c r="G69" s="5">
        <f>G70+G71+G72</f>
        <v>504725.56</v>
      </c>
      <c r="H69" s="5">
        <f>H70+H71+H72</f>
        <v>280846.61</v>
      </c>
      <c r="I69" s="11">
        <f>H69/G69*100</f>
        <v>55.64342927273189</v>
      </c>
      <c r="J69" s="57">
        <f>J70+J71+J72</f>
        <v>1077239.02</v>
      </c>
      <c r="K69" s="78"/>
    </row>
    <row r="70" spans="1:11" s="22" customFormat="1" ht="117" customHeight="1">
      <c r="A70" s="58" t="s">
        <v>99</v>
      </c>
      <c r="B70" s="17" t="s">
        <v>100</v>
      </c>
      <c r="C70" s="18">
        <v>769000</v>
      </c>
      <c r="D70" s="18">
        <v>36000</v>
      </c>
      <c r="E70" s="18">
        <v>17486.96</v>
      </c>
      <c r="F70" s="19">
        <f t="shared" si="2"/>
        <v>48.574888888888886</v>
      </c>
      <c r="G70" s="20"/>
      <c r="H70" s="20"/>
      <c r="I70" s="21"/>
      <c r="J70" s="59">
        <f t="shared" si="1"/>
        <v>17486.96</v>
      </c>
      <c r="K70" s="77"/>
    </row>
    <row r="71" spans="1:11" s="22" customFormat="1" ht="95.25" customHeight="1">
      <c r="A71" s="58" t="s">
        <v>101</v>
      </c>
      <c r="B71" s="17" t="s">
        <v>102</v>
      </c>
      <c r="C71" s="18">
        <v>2617077</v>
      </c>
      <c r="D71" s="18">
        <v>802680</v>
      </c>
      <c r="E71" s="18">
        <v>586355.6799999999</v>
      </c>
      <c r="F71" s="19">
        <f t="shared" si="2"/>
        <v>73.04974335974485</v>
      </c>
      <c r="G71" s="20">
        <v>320000</v>
      </c>
      <c r="H71" s="20">
        <v>96121.05</v>
      </c>
      <c r="I71" s="21">
        <f>H71/G71*100</f>
        <v>30.037828124999997</v>
      </c>
      <c r="J71" s="59">
        <f t="shared" si="1"/>
        <v>682476.73</v>
      </c>
      <c r="K71" s="77"/>
    </row>
    <row r="72" spans="1:11" s="22" customFormat="1" ht="66.75" customHeight="1">
      <c r="A72" s="58" t="s">
        <v>103</v>
      </c>
      <c r="B72" s="17" t="s">
        <v>104</v>
      </c>
      <c r="C72" s="18">
        <v>761000</v>
      </c>
      <c r="D72" s="18">
        <v>196640</v>
      </c>
      <c r="E72" s="18">
        <v>192549.77</v>
      </c>
      <c r="F72" s="19">
        <f t="shared" si="2"/>
        <v>97.9199399918633</v>
      </c>
      <c r="G72" s="20">
        <v>184725.56</v>
      </c>
      <c r="H72" s="20">
        <v>184725.56</v>
      </c>
      <c r="I72" s="21">
        <f>H72/G72*100</f>
        <v>100</v>
      </c>
      <c r="J72" s="59">
        <f t="shared" si="1"/>
        <v>377275.32999999996</v>
      </c>
      <c r="K72" s="77"/>
    </row>
    <row r="73" spans="1:10" ht="207" customHeight="1">
      <c r="A73" s="55" t="s">
        <v>105</v>
      </c>
      <c r="B73" s="16" t="s">
        <v>106</v>
      </c>
      <c r="C73" s="5">
        <v>1375600</v>
      </c>
      <c r="D73" s="5">
        <v>343902</v>
      </c>
      <c r="E73" s="5">
        <v>296023.97</v>
      </c>
      <c r="F73" s="10">
        <f t="shared" si="2"/>
        <v>86.0780018726265</v>
      </c>
      <c r="G73" s="6"/>
      <c r="H73" s="6"/>
      <c r="I73" s="11"/>
      <c r="J73" s="56">
        <f t="shared" si="1"/>
        <v>296023.97</v>
      </c>
    </row>
    <row r="74" spans="1:10" ht="69" customHeight="1">
      <c r="A74" s="55">
        <v>3170</v>
      </c>
      <c r="B74" s="28" t="s">
        <v>227</v>
      </c>
      <c r="C74" s="5">
        <f>C75+C76</f>
        <v>123527</v>
      </c>
      <c r="D74" s="5">
        <f>D75+D76</f>
        <v>61764</v>
      </c>
      <c r="E74" s="5">
        <f>E75+E76</f>
        <v>0</v>
      </c>
      <c r="F74" s="11">
        <f t="shared" si="2"/>
        <v>0</v>
      </c>
      <c r="G74" s="5"/>
      <c r="H74" s="5"/>
      <c r="I74" s="11"/>
      <c r="J74" s="57">
        <f>J75+J76</f>
        <v>0</v>
      </c>
    </row>
    <row r="75" spans="1:11" s="22" customFormat="1" ht="142.5" customHeight="1">
      <c r="A75" s="58" t="s">
        <v>107</v>
      </c>
      <c r="B75" s="17" t="s">
        <v>108</v>
      </c>
      <c r="C75" s="18">
        <v>123359</v>
      </c>
      <c r="D75" s="18">
        <v>61680</v>
      </c>
      <c r="E75" s="18">
        <v>0</v>
      </c>
      <c r="F75" s="19">
        <f t="shared" si="2"/>
        <v>0</v>
      </c>
      <c r="G75" s="20"/>
      <c r="H75" s="20"/>
      <c r="I75" s="21"/>
      <c r="J75" s="59">
        <f t="shared" si="1"/>
        <v>0</v>
      </c>
      <c r="K75" s="77"/>
    </row>
    <row r="76" spans="1:11" s="22" customFormat="1" ht="63" customHeight="1">
      <c r="A76" s="58" t="s">
        <v>109</v>
      </c>
      <c r="B76" s="17" t="s">
        <v>110</v>
      </c>
      <c r="C76" s="18">
        <v>168</v>
      </c>
      <c r="D76" s="18">
        <v>84</v>
      </c>
      <c r="E76" s="18">
        <v>0</v>
      </c>
      <c r="F76" s="19">
        <f t="shared" si="2"/>
        <v>0</v>
      </c>
      <c r="G76" s="20"/>
      <c r="H76" s="20"/>
      <c r="I76" s="21"/>
      <c r="J76" s="59">
        <f t="shared" si="1"/>
        <v>0</v>
      </c>
      <c r="K76" s="77"/>
    </row>
    <row r="77" spans="1:10" ht="180" customHeight="1">
      <c r="A77" s="55" t="s">
        <v>111</v>
      </c>
      <c r="B77" s="16" t="s">
        <v>112</v>
      </c>
      <c r="C77" s="5">
        <v>2026990</v>
      </c>
      <c r="D77" s="5">
        <v>506745</v>
      </c>
      <c r="E77" s="5">
        <v>441734.33</v>
      </c>
      <c r="F77" s="10">
        <f t="shared" si="2"/>
        <v>87.1709301522462</v>
      </c>
      <c r="G77" s="6"/>
      <c r="H77" s="6"/>
      <c r="I77" s="11"/>
      <c r="J77" s="56">
        <f t="shared" si="1"/>
        <v>441734.33</v>
      </c>
    </row>
    <row r="78" spans="1:10" ht="65.25" customHeight="1">
      <c r="A78" s="55">
        <v>3190</v>
      </c>
      <c r="B78" s="32" t="s">
        <v>228</v>
      </c>
      <c r="C78" s="5">
        <f>C79</f>
        <v>400000</v>
      </c>
      <c r="D78" s="5">
        <f>D79</f>
        <v>100002</v>
      </c>
      <c r="E78" s="5">
        <f>E79</f>
        <v>0</v>
      </c>
      <c r="F78" s="11">
        <f t="shared" si="2"/>
        <v>0</v>
      </c>
      <c r="G78" s="5"/>
      <c r="H78" s="5"/>
      <c r="I78" s="11"/>
      <c r="J78" s="57">
        <f>J79</f>
        <v>0</v>
      </c>
    </row>
    <row r="79" spans="1:11" s="22" customFormat="1" ht="131.25" customHeight="1">
      <c r="A79" s="58" t="s">
        <v>113</v>
      </c>
      <c r="B79" s="17" t="s">
        <v>114</v>
      </c>
      <c r="C79" s="18">
        <v>400000</v>
      </c>
      <c r="D79" s="18">
        <v>100002</v>
      </c>
      <c r="E79" s="18">
        <v>0</v>
      </c>
      <c r="F79" s="19">
        <f t="shared" si="2"/>
        <v>0</v>
      </c>
      <c r="G79" s="20"/>
      <c r="H79" s="20"/>
      <c r="I79" s="21"/>
      <c r="J79" s="59">
        <f t="shared" si="1"/>
        <v>0</v>
      </c>
      <c r="K79" s="77"/>
    </row>
    <row r="80" spans="1:10" ht="222.75" customHeight="1">
      <c r="A80" s="55" t="s">
        <v>115</v>
      </c>
      <c r="B80" s="16" t="s">
        <v>116</v>
      </c>
      <c r="C80" s="5">
        <v>851000</v>
      </c>
      <c r="D80" s="5">
        <v>185100</v>
      </c>
      <c r="E80" s="5">
        <v>154629.73</v>
      </c>
      <c r="F80" s="10">
        <f t="shared" si="2"/>
        <v>83.53848190167477</v>
      </c>
      <c r="G80" s="6"/>
      <c r="H80" s="6"/>
      <c r="I80" s="11"/>
      <c r="J80" s="56">
        <f t="shared" si="1"/>
        <v>154629.73</v>
      </c>
    </row>
    <row r="81" spans="1:10" ht="45" customHeight="1">
      <c r="A81" s="55">
        <v>3240</v>
      </c>
      <c r="B81" s="28" t="s">
        <v>229</v>
      </c>
      <c r="C81" s="5">
        <f>C82+C83</f>
        <v>21176400</v>
      </c>
      <c r="D81" s="5">
        <f>D82+D83</f>
        <v>9719222.85</v>
      </c>
      <c r="E81" s="5">
        <f>E82+E83</f>
        <v>8162576.26</v>
      </c>
      <c r="F81" s="11">
        <f t="shared" si="2"/>
        <v>83.98383683526714</v>
      </c>
      <c r="G81" s="5">
        <f>G82+G83</f>
        <v>473823.4</v>
      </c>
      <c r="H81" s="5">
        <f>H82+H83</f>
        <v>63359.77</v>
      </c>
      <c r="I81" s="11">
        <f>H81/G81*100</f>
        <v>13.372022150024671</v>
      </c>
      <c r="J81" s="57">
        <f>J82+J83</f>
        <v>8225936.029999999</v>
      </c>
    </row>
    <row r="82" spans="1:11" s="22" customFormat="1" ht="115.5" customHeight="1">
      <c r="A82" s="58" t="s">
        <v>117</v>
      </c>
      <c r="B82" s="17" t="s">
        <v>118</v>
      </c>
      <c r="C82" s="18">
        <v>3334800</v>
      </c>
      <c r="D82" s="18">
        <v>889891.35</v>
      </c>
      <c r="E82" s="18">
        <v>795945.8600000001</v>
      </c>
      <c r="F82" s="19">
        <f t="shared" si="2"/>
        <v>89.44303818662807</v>
      </c>
      <c r="G82" s="20">
        <v>73823.4</v>
      </c>
      <c r="H82" s="20">
        <v>60530.77</v>
      </c>
      <c r="I82" s="21">
        <f>H82/G82*100</f>
        <v>81.99401544767649</v>
      </c>
      <c r="J82" s="59">
        <f t="shared" si="1"/>
        <v>856476.6300000001</v>
      </c>
      <c r="K82" s="77"/>
    </row>
    <row r="83" spans="1:11" s="22" customFormat="1" ht="81.75" customHeight="1">
      <c r="A83" s="58" t="s">
        <v>119</v>
      </c>
      <c r="B83" s="17" t="s">
        <v>120</v>
      </c>
      <c r="C83" s="18">
        <v>17841600</v>
      </c>
      <c r="D83" s="18">
        <v>8829331.5</v>
      </c>
      <c r="E83" s="18">
        <v>7366630.399999999</v>
      </c>
      <c r="F83" s="19">
        <f t="shared" si="2"/>
        <v>83.43361442482933</v>
      </c>
      <c r="G83" s="20">
        <v>400000</v>
      </c>
      <c r="H83" s="20">
        <v>2829</v>
      </c>
      <c r="I83" s="21">
        <f>H83/G83*100</f>
        <v>0.7072499999999999</v>
      </c>
      <c r="J83" s="59">
        <f t="shared" si="1"/>
        <v>7369459.399999999</v>
      </c>
      <c r="K83" s="77"/>
    </row>
    <row r="84" spans="1:11" ht="20.25">
      <c r="A84" s="53" t="s">
        <v>121</v>
      </c>
      <c r="B84" s="23" t="s">
        <v>122</v>
      </c>
      <c r="C84" s="24">
        <f>C85+C86+C87+C88+C89</f>
        <v>28286500</v>
      </c>
      <c r="D84" s="24">
        <f>D85+D86+D87+D88+D89</f>
        <v>7272286</v>
      </c>
      <c r="E84" s="24">
        <f>E85+E86+E87+E88+E89</f>
        <v>6850605.93</v>
      </c>
      <c r="F84" s="25">
        <f t="shared" si="2"/>
        <v>94.20154721637735</v>
      </c>
      <c r="G84" s="24">
        <f>G85+G86+G87+G88+G89</f>
        <v>4812865.75</v>
      </c>
      <c r="H84" s="24">
        <f>H85+H86+H87+H88+H89</f>
        <v>1384686.8299999998</v>
      </c>
      <c r="I84" s="26">
        <f>H84/G84*100</f>
        <v>28.77052679061326</v>
      </c>
      <c r="J84" s="54">
        <f>J85+J86+J87+J88+J89</f>
        <v>8235292.76</v>
      </c>
      <c r="K84" s="7" t="b">
        <f>J84=E84+H84</f>
        <v>1</v>
      </c>
    </row>
    <row r="85" spans="1:10" ht="20.25">
      <c r="A85" s="55" t="s">
        <v>123</v>
      </c>
      <c r="B85" s="16" t="s">
        <v>124</v>
      </c>
      <c r="C85" s="5">
        <v>623000</v>
      </c>
      <c r="D85" s="5">
        <v>165750</v>
      </c>
      <c r="E85" s="5">
        <v>152561.83</v>
      </c>
      <c r="F85" s="10">
        <f t="shared" si="2"/>
        <v>92.04333634992457</v>
      </c>
      <c r="G85" s="6"/>
      <c r="H85" s="6"/>
      <c r="I85" s="11"/>
      <c r="J85" s="56">
        <f t="shared" si="1"/>
        <v>152561.83</v>
      </c>
    </row>
    <row r="86" spans="1:10" ht="20.25">
      <c r="A86" s="55" t="s">
        <v>125</v>
      </c>
      <c r="B86" s="16" t="s">
        <v>126</v>
      </c>
      <c r="C86" s="5">
        <v>7110500</v>
      </c>
      <c r="D86" s="5">
        <v>1860900</v>
      </c>
      <c r="E86" s="5">
        <v>1711713.35</v>
      </c>
      <c r="F86" s="10">
        <f t="shared" si="2"/>
        <v>91.9830915148584</v>
      </c>
      <c r="G86" s="6">
        <v>90075</v>
      </c>
      <c r="H86" s="6">
        <v>42736.15</v>
      </c>
      <c r="I86" s="11">
        <f>H86/G86*100</f>
        <v>47.4450735498196</v>
      </c>
      <c r="J86" s="56">
        <f t="shared" si="1"/>
        <v>1754449.5</v>
      </c>
    </row>
    <row r="87" spans="1:10" ht="40.5">
      <c r="A87" s="55" t="s">
        <v>127</v>
      </c>
      <c r="B87" s="16" t="s">
        <v>128</v>
      </c>
      <c r="C87" s="5">
        <v>1097900</v>
      </c>
      <c r="D87" s="5">
        <v>300137</v>
      </c>
      <c r="E87" s="5">
        <v>267595.53</v>
      </c>
      <c r="F87" s="10">
        <f t="shared" si="2"/>
        <v>89.15779460712942</v>
      </c>
      <c r="G87" s="6">
        <v>3070100</v>
      </c>
      <c r="H87" s="6">
        <v>988493.2</v>
      </c>
      <c r="I87" s="11">
        <f>H87/G87*100</f>
        <v>32.197426793915504</v>
      </c>
      <c r="J87" s="56">
        <f t="shared" si="1"/>
        <v>1256088.73</v>
      </c>
    </row>
    <row r="88" spans="1:10" ht="113.25" customHeight="1">
      <c r="A88" s="55" t="s">
        <v>129</v>
      </c>
      <c r="B88" s="16" t="s">
        <v>130</v>
      </c>
      <c r="C88" s="5">
        <v>5268100</v>
      </c>
      <c r="D88" s="5">
        <v>1460214</v>
      </c>
      <c r="E88" s="5">
        <v>1251096.02</v>
      </c>
      <c r="F88" s="10">
        <f t="shared" si="2"/>
        <v>85.67894979776936</v>
      </c>
      <c r="G88" s="6">
        <v>1565846</v>
      </c>
      <c r="H88" s="6">
        <v>325248.09</v>
      </c>
      <c r="I88" s="11">
        <f>H88/G88*100</f>
        <v>20.771397059480947</v>
      </c>
      <c r="J88" s="56">
        <f aca="true" t="shared" si="6" ref="J88:J151">H88+E88</f>
        <v>1576344.11</v>
      </c>
    </row>
    <row r="89" spans="1:10" ht="70.5" customHeight="1">
      <c r="A89" s="55">
        <v>4080</v>
      </c>
      <c r="B89" s="28" t="s">
        <v>230</v>
      </c>
      <c r="C89" s="5">
        <f>C90+C91</f>
        <v>14187000</v>
      </c>
      <c r="D89" s="5">
        <f>D90+D91</f>
        <v>3485285</v>
      </c>
      <c r="E89" s="5">
        <f>E90+E91</f>
        <v>3467639.2</v>
      </c>
      <c r="F89" s="11">
        <f t="shared" si="2"/>
        <v>99.49370567973638</v>
      </c>
      <c r="G89" s="5">
        <f>G90+G91</f>
        <v>86844.75</v>
      </c>
      <c r="H89" s="5">
        <f>H90+H91</f>
        <v>28209.39</v>
      </c>
      <c r="I89" s="11">
        <f>H89/G89*100</f>
        <v>32.48255075868144</v>
      </c>
      <c r="J89" s="57">
        <f>J90+J91</f>
        <v>3495848.5900000003</v>
      </c>
    </row>
    <row r="90" spans="1:11" s="22" customFormat="1" ht="75.75" customHeight="1">
      <c r="A90" s="58" t="s">
        <v>131</v>
      </c>
      <c r="B90" s="17" t="s">
        <v>132</v>
      </c>
      <c r="C90" s="18">
        <v>10587000</v>
      </c>
      <c r="D90" s="18">
        <v>2547905</v>
      </c>
      <c r="E90" s="18">
        <v>2530928.04</v>
      </c>
      <c r="F90" s="19">
        <f t="shared" si="2"/>
        <v>99.33368944289525</v>
      </c>
      <c r="G90" s="20">
        <v>86844.75</v>
      </c>
      <c r="H90" s="20">
        <v>28209.39</v>
      </c>
      <c r="I90" s="21">
        <f>H90/G90*100</f>
        <v>32.48255075868144</v>
      </c>
      <c r="J90" s="59">
        <f t="shared" si="6"/>
        <v>2559137.43</v>
      </c>
      <c r="K90" s="77"/>
    </row>
    <row r="91" spans="1:11" s="22" customFormat="1" ht="54" customHeight="1">
      <c r="A91" s="58" t="s">
        <v>133</v>
      </c>
      <c r="B91" s="17" t="s">
        <v>134</v>
      </c>
      <c r="C91" s="18">
        <v>3600000</v>
      </c>
      <c r="D91" s="18">
        <v>937380</v>
      </c>
      <c r="E91" s="18">
        <v>936711.16</v>
      </c>
      <c r="F91" s="19">
        <f t="shared" si="2"/>
        <v>99.92864793360216</v>
      </c>
      <c r="G91" s="20"/>
      <c r="H91" s="20"/>
      <c r="I91" s="21"/>
      <c r="J91" s="59">
        <f t="shared" si="6"/>
        <v>936711.16</v>
      </c>
      <c r="K91" s="77"/>
    </row>
    <row r="92" spans="1:11" ht="20.25">
      <c r="A92" s="53" t="s">
        <v>135</v>
      </c>
      <c r="B92" s="23" t="s">
        <v>136</v>
      </c>
      <c r="C92" s="24">
        <f>C93+C96+C98+C101</f>
        <v>28939618</v>
      </c>
      <c r="D92" s="24">
        <f>D93+D96+D98+D101</f>
        <v>7772274</v>
      </c>
      <c r="E92" s="24">
        <f>E93+E96+E98+E101</f>
        <v>7171976.959999998</v>
      </c>
      <c r="F92" s="25">
        <f aca="true" t="shared" si="7" ref="F92:F152">E92/D92*100</f>
        <v>92.27642978103961</v>
      </c>
      <c r="G92" s="24">
        <f>G93+G96+G98+G101</f>
        <v>3089633.92</v>
      </c>
      <c r="H92" s="24">
        <f>H93+H96+H98+H101</f>
        <v>342465.82</v>
      </c>
      <c r="I92" s="26">
        <f>H92/G92*100</f>
        <v>11.084349436453623</v>
      </c>
      <c r="J92" s="54">
        <f>J93+J96+J98+J101</f>
        <v>7514442.779999998</v>
      </c>
      <c r="K92" s="7" t="b">
        <f>J92=E92+H92</f>
        <v>1</v>
      </c>
    </row>
    <row r="93" spans="1:11" s="33" customFormat="1" ht="40.5">
      <c r="A93" s="61">
        <v>5010</v>
      </c>
      <c r="B93" s="28" t="s">
        <v>231</v>
      </c>
      <c r="C93" s="9">
        <f>C94+C95</f>
        <v>8702100</v>
      </c>
      <c r="D93" s="9">
        <f>D94+D95</f>
        <v>2401802</v>
      </c>
      <c r="E93" s="9">
        <f>E94+E95</f>
        <v>2142593.24</v>
      </c>
      <c r="F93" s="10">
        <f t="shared" si="7"/>
        <v>89.20773818990908</v>
      </c>
      <c r="G93" s="9"/>
      <c r="H93" s="9"/>
      <c r="I93" s="11"/>
      <c r="J93" s="62">
        <f>J94+J95</f>
        <v>2142593.24</v>
      </c>
      <c r="K93" s="80"/>
    </row>
    <row r="94" spans="1:11" s="22" customFormat="1" ht="113.25" customHeight="1">
      <c r="A94" s="58" t="s">
        <v>137</v>
      </c>
      <c r="B94" s="17" t="s">
        <v>138</v>
      </c>
      <c r="C94" s="18">
        <v>7229900</v>
      </c>
      <c r="D94" s="18">
        <v>2001069</v>
      </c>
      <c r="E94" s="18">
        <v>1763131.06</v>
      </c>
      <c r="F94" s="19">
        <f t="shared" si="7"/>
        <v>88.10945849443472</v>
      </c>
      <c r="G94" s="20"/>
      <c r="H94" s="20"/>
      <c r="I94" s="21"/>
      <c r="J94" s="59">
        <f t="shared" si="6"/>
        <v>1763131.06</v>
      </c>
      <c r="K94" s="77"/>
    </row>
    <row r="95" spans="1:11" s="22" customFormat="1" ht="90.75" customHeight="1">
      <c r="A95" s="58" t="s">
        <v>139</v>
      </c>
      <c r="B95" s="17" t="s">
        <v>140</v>
      </c>
      <c r="C95" s="18">
        <v>1472200</v>
      </c>
      <c r="D95" s="18">
        <v>400733</v>
      </c>
      <c r="E95" s="18">
        <v>379462.18000000005</v>
      </c>
      <c r="F95" s="19">
        <f t="shared" si="7"/>
        <v>94.69202186992338</v>
      </c>
      <c r="G95" s="20"/>
      <c r="H95" s="20"/>
      <c r="I95" s="21"/>
      <c r="J95" s="59">
        <f t="shared" si="6"/>
        <v>379462.18000000005</v>
      </c>
      <c r="K95" s="77"/>
    </row>
    <row r="96" spans="1:11" s="27" customFormat="1" ht="98.25" customHeight="1">
      <c r="A96" s="55">
        <v>5020</v>
      </c>
      <c r="B96" s="28" t="s">
        <v>232</v>
      </c>
      <c r="C96" s="5">
        <f>C97</f>
        <v>11500</v>
      </c>
      <c r="D96" s="5">
        <f>D97</f>
        <v>0</v>
      </c>
      <c r="E96" s="5">
        <f>E97</f>
        <v>0</v>
      </c>
      <c r="F96" s="11">
        <v>0</v>
      </c>
      <c r="G96" s="5"/>
      <c r="H96" s="5"/>
      <c r="I96" s="11"/>
      <c r="J96" s="57">
        <f>J97</f>
        <v>0</v>
      </c>
      <c r="K96" s="7" t="s">
        <v>266</v>
      </c>
    </row>
    <row r="97" spans="1:11" s="22" customFormat="1" ht="118.5" customHeight="1">
      <c r="A97" s="58" t="s">
        <v>141</v>
      </c>
      <c r="B97" s="17" t="s">
        <v>142</v>
      </c>
      <c r="C97" s="18">
        <v>11500</v>
      </c>
      <c r="D97" s="18">
        <v>0</v>
      </c>
      <c r="E97" s="18">
        <v>0</v>
      </c>
      <c r="F97" s="19">
        <v>0</v>
      </c>
      <c r="G97" s="20"/>
      <c r="H97" s="20"/>
      <c r="I97" s="21"/>
      <c r="J97" s="59">
        <f t="shared" si="6"/>
        <v>0</v>
      </c>
      <c r="K97" s="7" t="s">
        <v>266</v>
      </c>
    </row>
    <row r="98" spans="1:11" s="27" customFormat="1" ht="40.5">
      <c r="A98" s="55">
        <v>5030</v>
      </c>
      <c r="B98" s="28" t="s">
        <v>233</v>
      </c>
      <c r="C98" s="5">
        <f>C99+C100</f>
        <v>18754460</v>
      </c>
      <c r="D98" s="5">
        <f>D99+D100</f>
        <v>5003993</v>
      </c>
      <c r="E98" s="5">
        <f>E99+E100</f>
        <v>4714162.409999998</v>
      </c>
      <c r="F98" s="11">
        <f t="shared" si="7"/>
        <v>94.20801368027489</v>
      </c>
      <c r="G98" s="5">
        <f>G99+G100</f>
        <v>3064633.92</v>
      </c>
      <c r="H98" s="5">
        <f>H99+H100</f>
        <v>334156.26</v>
      </c>
      <c r="I98" s="11">
        <f>H98/G98*100</f>
        <v>10.9036272756519</v>
      </c>
      <c r="J98" s="57">
        <f>J99+J100</f>
        <v>5048318.669999998</v>
      </c>
      <c r="K98" s="78"/>
    </row>
    <row r="99" spans="1:11" s="22" customFormat="1" ht="100.5" customHeight="1">
      <c r="A99" s="58" t="s">
        <v>143</v>
      </c>
      <c r="B99" s="17" t="s">
        <v>144</v>
      </c>
      <c r="C99" s="18">
        <v>15491860</v>
      </c>
      <c r="D99" s="18">
        <v>4031253</v>
      </c>
      <c r="E99" s="18">
        <v>3831058.9399999985</v>
      </c>
      <c r="F99" s="19">
        <f t="shared" si="7"/>
        <v>95.03394949411506</v>
      </c>
      <c r="G99" s="20">
        <v>3064633.92</v>
      </c>
      <c r="H99" s="20">
        <v>334156.26</v>
      </c>
      <c r="I99" s="21">
        <f>H99/G99*100</f>
        <v>10.9036272756519</v>
      </c>
      <c r="J99" s="59">
        <f t="shared" si="6"/>
        <v>4165215.1999999983</v>
      </c>
      <c r="K99" s="77"/>
    </row>
    <row r="100" spans="1:11" s="22" customFormat="1" ht="114.75" customHeight="1">
      <c r="A100" s="58" t="s">
        <v>145</v>
      </c>
      <c r="B100" s="17" t="s">
        <v>146</v>
      </c>
      <c r="C100" s="18">
        <v>3262600</v>
      </c>
      <c r="D100" s="18">
        <v>972740</v>
      </c>
      <c r="E100" s="18">
        <v>883103.47</v>
      </c>
      <c r="F100" s="19">
        <f t="shared" si="7"/>
        <v>90.78515019429652</v>
      </c>
      <c r="G100" s="20"/>
      <c r="H100" s="20"/>
      <c r="I100" s="21"/>
      <c r="J100" s="59">
        <f t="shared" si="6"/>
        <v>883103.47</v>
      </c>
      <c r="K100" s="77"/>
    </row>
    <row r="101" spans="1:11" s="27" customFormat="1" ht="40.5">
      <c r="A101" s="55">
        <v>5060</v>
      </c>
      <c r="B101" s="28" t="s">
        <v>234</v>
      </c>
      <c r="C101" s="5">
        <f>C102+C103</f>
        <v>1471558</v>
      </c>
      <c r="D101" s="5">
        <f>D102+D103</f>
        <v>366479</v>
      </c>
      <c r="E101" s="5">
        <f>E102+E103</f>
        <v>315221.31</v>
      </c>
      <c r="F101" s="11">
        <f t="shared" si="7"/>
        <v>86.01347144038267</v>
      </c>
      <c r="G101" s="5">
        <f>G102+G103</f>
        <v>25000</v>
      </c>
      <c r="H101" s="5">
        <f>H102+H103</f>
        <v>8309.56</v>
      </c>
      <c r="I101" s="11">
        <f>H101/G101*100</f>
        <v>33.23824</v>
      </c>
      <c r="J101" s="57">
        <f>J102+J103</f>
        <v>323530.87</v>
      </c>
      <c r="K101" s="78"/>
    </row>
    <row r="102" spans="1:11" s="22" customFormat="1" ht="152.25" customHeight="1">
      <c r="A102" s="58" t="s">
        <v>147</v>
      </c>
      <c r="B102" s="17" t="s">
        <v>148</v>
      </c>
      <c r="C102" s="18">
        <v>557400</v>
      </c>
      <c r="D102" s="18">
        <v>146440</v>
      </c>
      <c r="E102" s="18">
        <v>117318</v>
      </c>
      <c r="F102" s="19">
        <f t="shared" si="7"/>
        <v>80.11335700628244</v>
      </c>
      <c r="G102" s="20"/>
      <c r="H102" s="20"/>
      <c r="I102" s="21"/>
      <c r="J102" s="59">
        <f t="shared" si="6"/>
        <v>117318</v>
      </c>
      <c r="K102" s="77"/>
    </row>
    <row r="103" spans="1:11" s="22" customFormat="1" ht="63" customHeight="1">
      <c r="A103" s="58" t="s">
        <v>149</v>
      </c>
      <c r="B103" s="17" t="s">
        <v>150</v>
      </c>
      <c r="C103" s="18">
        <v>914158</v>
      </c>
      <c r="D103" s="18">
        <v>220039</v>
      </c>
      <c r="E103" s="18">
        <v>197903.31</v>
      </c>
      <c r="F103" s="19">
        <f t="shared" si="7"/>
        <v>89.9401060721054</v>
      </c>
      <c r="G103" s="20">
        <v>25000</v>
      </c>
      <c r="H103" s="20">
        <v>8309.56</v>
      </c>
      <c r="I103" s="21">
        <f>H103/G103*100</f>
        <v>33.23824</v>
      </c>
      <c r="J103" s="59">
        <f t="shared" si="6"/>
        <v>206212.87</v>
      </c>
      <c r="K103" s="77"/>
    </row>
    <row r="104" spans="1:11" ht="40.5">
      <c r="A104" s="53" t="s">
        <v>151</v>
      </c>
      <c r="B104" s="23" t="s">
        <v>152</v>
      </c>
      <c r="C104" s="24">
        <f>C105+C110+C111+C112</f>
        <v>93674751</v>
      </c>
      <c r="D104" s="24">
        <f>D105+D110+D111+D112</f>
        <v>22647793</v>
      </c>
      <c r="E104" s="24">
        <f>E105+E110+E111+E112</f>
        <v>17876255.87</v>
      </c>
      <c r="F104" s="25">
        <f t="shared" si="7"/>
        <v>78.93155801097264</v>
      </c>
      <c r="G104" s="24">
        <f>G105+G110+G111+G112</f>
        <v>50682110</v>
      </c>
      <c r="H104" s="24">
        <f>H105+H110+H111+H112</f>
        <v>1560077.23</v>
      </c>
      <c r="I104" s="26">
        <f>H104/G104*100</f>
        <v>3.0781615643074054</v>
      </c>
      <c r="J104" s="54">
        <f>J105+J110+J111+J112</f>
        <v>19436333.1</v>
      </c>
      <c r="K104" s="7" t="b">
        <f>J104=E104+H104</f>
        <v>1</v>
      </c>
    </row>
    <row r="105" spans="1:11" s="33" customFormat="1" ht="90.75" customHeight="1">
      <c r="A105" s="61">
        <v>6010</v>
      </c>
      <c r="B105" s="28" t="s">
        <v>235</v>
      </c>
      <c r="C105" s="9">
        <f>C106+C107+C109+C108</f>
        <v>3734550</v>
      </c>
      <c r="D105" s="9">
        <f>D106+D107+D109+D108</f>
        <v>1322323</v>
      </c>
      <c r="E105" s="9">
        <f>E106+E107+E109+E108</f>
        <v>958773.6</v>
      </c>
      <c r="F105" s="11">
        <f t="shared" si="7"/>
        <v>72.50676271984983</v>
      </c>
      <c r="G105" s="9">
        <f>G106+G107+G109+G108</f>
        <v>40400000</v>
      </c>
      <c r="H105" s="9">
        <f>H106+H107+H109+H108</f>
        <v>54309.57</v>
      </c>
      <c r="I105" s="11">
        <f>H105/G105*100</f>
        <v>0.13442962871287129</v>
      </c>
      <c r="J105" s="62">
        <f>J106+J107+J109+J108</f>
        <v>1013083.17</v>
      </c>
      <c r="K105" s="80"/>
    </row>
    <row r="106" spans="1:11" s="22" customFormat="1" ht="78" customHeight="1">
      <c r="A106" s="58" t="s">
        <v>153</v>
      </c>
      <c r="B106" s="17" t="s">
        <v>154</v>
      </c>
      <c r="C106" s="18">
        <v>3189750</v>
      </c>
      <c r="D106" s="18">
        <v>1171123</v>
      </c>
      <c r="E106" s="18">
        <v>910137.7</v>
      </c>
      <c r="F106" s="19">
        <f t="shared" si="7"/>
        <v>77.71495393737463</v>
      </c>
      <c r="G106" s="20">
        <v>1400000</v>
      </c>
      <c r="H106" s="20">
        <v>2462.4</v>
      </c>
      <c r="I106" s="21">
        <f>H106/G106*100</f>
        <v>0.17588571428571428</v>
      </c>
      <c r="J106" s="59">
        <f t="shared" si="6"/>
        <v>912600.1</v>
      </c>
      <c r="K106" s="77"/>
    </row>
    <row r="107" spans="1:11" s="22" customFormat="1" ht="98.25" customHeight="1">
      <c r="A107" s="58" t="s">
        <v>155</v>
      </c>
      <c r="B107" s="17" t="s">
        <v>156</v>
      </c>
      <c r="C107" s="18">
        <v>484800</v>
      </c>
      <c r="D107" s="18">
        <v>121200</v>
      </c>
      <c r="E107" s="18">
        <v>48635.9</v>
      </c>
      <c r="F107" s="19">
        <f t="shared" si="7"/>
        <v>40.12863036303631</v>
      </c>
      <c r="G107" s="20"/>
      <c r="H107" s="20"/>
      <c r="I107" s="21"/>
      <c r="J107" s="59">
        <f t="shared" si="6"/>
        <v>48635.9</v>
      </c>
      <c r="K107" s="77"/>
    </row>
    <row r="108" spans="1:11" s="22" customFormat="1" ht="78" customHeight="1">
      <c r="A108" s="58">
        <v>6015</v>
      </c>
      <c r="B108" s="34" t="s">
        <v>237</v>
      </c>
      <c r="C108" s="18"/>
      <c r="D108" s="18"/>
      <c r="E108" s="18"/>
      <c r="F108" s="19"/>
      <c r="G108" s="20">
        <v>5000000</v>
      </c>
      <c r="H108" s="20">
        <v>0</v>
      </c>
      <c r="I108" s="21">
        <f>H108/G108*100</f>
        <v>0</v>
      </c>
      <c r="J108" s="59">
        <f>H108+E108</f>
        <v>0</v>
      </c>
      <c r="K108" s="77"/>
    </row>
    <row r="109" spans="1:11" s="22" customFormat="1" ht="109.5" customHeight="1">
      <c r="A109" s="58" t="s">
        <v>157</v>
      </c>
      <c r="B109" s="17" t="s">
        <v>158</v>
      </c>
      <c r="C109" s="18">
        <v>60000</v>
      </c>
      <c r="D109" s="18">
        <v>30000</v>
      </c>
      <c r="E109" s="18">
        <v>0</v>
      </c>
      <c r="F109" s="19">
        <f t="shared" si="7"/>
        <v>0</v>
      </c>
      <c r="G109" s="20">
        <v>34000000</v>
      </c>
      <c r="H109" s="20">
        <v>51847.17</v>
      </c>
      <c r="I109" s="21">
        <f>H109/G109*100</f>
        <v>0.15249167647058823</v>
      </c>
      <c r="J109" s="59">
        <f t="shared" si="6"/>
        <v>51847.17</v>
      </c>
      <c r="K109" s="77"/>
    </row>
    <row r="110" spans="1:10" ht="144.75" customHeight="1">
      <c r="A110" s="55" t="s">
        <v>159</v>
      </c>
      <c r="B110" s="16" t="s">
        <v>160</v>
      </c>
      <c r="C110" s="5">
        <v>1247401</v>
      </c>
      <c r="D110" s="5">
        <v>1247401</v>
      </c>
      <c r="E110" s="5">
        <v>1210335</v>
      </c>
      <c r="F110" s="10">
        <f t="shared" si="7"/>
        <v>97.02854174399411</v>
      </c>
      <c r="G110" s="6"/>
      <c r="H110" s="6"/>
      <c r="I110" s="11"/>
      <c r="J110" s="56">
        <f t="shared" si="6"/>
        <v>1210335</v>
      </c>
    </row>
    <row r="111" spans="1:10" ht="65.25" customHeight="1">
      <c r="A111" s="55" t="s">
        <v>161</v>
      </c>
      <c r="B111" s="16" t="s">
        <v>162</v>
      </c>
      <c r="C111" s="5">
        <v>88681880</v>
      </c>
      <c r="D111" s="5">
        <v>20078069</v>
      </c>
      <c r="E111" s="5">
        <v>15707147.27</v>
      </c>
      <c r="F111" s="10">
        <f t="shared" si="7"/>
        <v>78.23036801995251</v>
      </c>
      <c r="G111" s="6">
        <v>10282110</v>
      </c>
      <c r="H111" s="6">
        <v>1505767.66</v>
      </c>
      <c r="I111" s="11">
        <f>H111/G111*100</f>
        <v>14.644539496270706</v>
      </c>
      <c r="J111" s="56">
        <f t="shared" si="6"/>
        <v>17212914.93</v>
      </c>
    </row>
    <row r="112" spans="1:11" ht="70.5" customHeight="1">
      <c r="A112" s="55">
        <v>6080</v>
      </c>
      <c r="B112" s="28" t="s">
        <v>236</v>
      </c>
      <c r="C112" s="5">
        <f>C113</f>
        <v>10920</v>
      </c>
      <c r="D112" s="5">
        <f>D113</f>
        <v>0</v>
      </c>
      <c r="E112" s="5">
        <f>E113</f>
        <v>0</v>
      </c>
      <c r="F112" s="11">
        <v>0</v>
      </c>
      <c r="G112" s="5"/>
      <c r="H112" s="5"/>
      <c r="I112" s="11"/>
      <c r="J112" s="57">
        <f>J113</f>
        <v>0</v>
      </c>
      <c r="K112" s="7" t="s">
        <v>266</v>
      </c>
    </row>
    <row r="113" spans="1:11" s="22" customFormat="1" ht="192.75" customHeight="1">
      <c r="A113" s="58" t="s">
        <v>163</v>
      </c>
      <c r="B113" s="17" t="s">
        <v>164</v>
      </c>
      <c r="C113" s="18">
        <v>10920</v>
      </c>
      <c r="D113" s="18">
        <v>0</v>
      </c>
      <c r="E113" s="18">
        <v>0</v>
      </c>
      <c r="F113" s="19">
        <v>0</v>
      </c>
      <c r="G113" s="20"/>
      <c r="H113" s="20"/>
      <c r="I113" s="21"/>
      <c r="J113" s="59">
        <f t="shared" si="6"/>
        <v>0</v>
      </c>
      <c r="K113" s="7" t="s">
        <v>266</v>
      </c>
    </row>
    <row r="114" spans="1:11" ht="20.25">
      <c r="A114" s="53" t="s">
        <v>165</v>
      </c>
      <c r="B114" s="23" t="s">
        <v>166</v>
      </c>
      <c r="C114" s="24">
        <f>C115+C116+C117+C120+C121+C122+C123+C125+C127+C128+C129+C130+C131+C132+C133</f>
        <v>52210800</v>
      </c>
      <c r="D114" s="24">
        <f>D115+D116+D117+D120+D121+D122+D123+D125+D127+D128+D129+D130+D131+D132+D133</f>
        <v>7195720</v>
      </c>
      <c r="E114" s="24">
        <f>E115+E116+E117+E120+E121+E122+E123+E125+E127+E128+E129+E130+E131+E132+E133</f>
        <v>6313045.180000001</v>
      </c>
      <c r="F114" s="25">
        <f t="shared" si="7"/>
        <v>87.733335649525</v>
      </c>
      <c r="G114" s="24">
        <f>G115+G116+G117+G120+G121+G122+G123+G125+G127+G128+G129+G130+G131+G132+G133</f>
        <v>166168448</v>
      </c>
      <c r="H114" s="24">
        <f>H115+H116+H117+H120+H121+H122+H123+H125+H127+H128+H129+H130+H131+H132+H133</f>
        <v>15954464.76</v>
      </c>
      <c r="I114" s="26">
        <f>H114/G114*100</f>
        <v>9.601380377579263</v>
      </c>
      <c r="J114" s="60">
        <f t="shared" si="6"/>
        <v>22267509.94</v>
      </c>
      <c r="K114" s="7" t="b">
        <f>J114=E114+H114</f>
        <v>1</v>
      </c>
    </row>
    <row r="115" spans="1:11" s="33" customFormat="1" ht="71.25" customHeight="1">
      <c r="A115" s="61">
        <v>7130</v>
      </c>
      <c r="B115" s="28" t="s">
        <v>241</v>
      </c>
      <c r="C115" s="9"/>
      <c r="D115" s="9"/>
      <c r="E115" s="9"/>
      <c r="F115" s="11"/>
      <c r="G115" s="9">
        <v>300000</v>
      </c>
      <c r="H115" s="9">
        <v>0</v>
      </c>
      <c r="I115" s="11">
        <f aca="true" t="shared" si="8" ref="I115:I122">H115/G115*100</f>
        <v>0</v>
      </c>
      <c r="J115" s="56">
        <f t="shared" si="6"/>
        <v>0</v>
      </c>
      <c r="K115" s="80"/>
    </row>
    <row r="116" spans="1:11" s="33" customFormat="1" ht="71.25" customHeight="1">
      <c r="A116" s="61">
        <v>7310</v>
      </c>
      <c r="B116" s="28" t="s">
        <v>242</v>
      </c>
      <c r="C116" s="9"/>
      <c r="D116" s="9"/>
      <c r="E116" s="9"/>
      <c r="F116" s="11"/>
      <c r="G116" s="9">
        <v>20000000</v>
      </c>
      <c r="H116" s="9">
        <v>325000</v>
      </c>
      <c r="I116" s="11">
        <f t="shared" si="8"/>
        <v>1.625</v>
      </c>
      <c r="J116" s="56">
        <f>H116+E116</f>
        <v>325000</v>
      </c>
      <c r="K116" s="80"/>
    </row>
    <row r="117" spans="1:11" s="33" customFormat="1" ht="40.5">
      <c r="A117" s="61">
        <v>7320</v>
      </c>
      <c r="B117" s="28" t="s">
        <v>246</v>
      </c>
      <c r="C117" s="9">
        <f>C118+C119</f>
        <v>0</v>
      </c>
      <c r="D117" s="9">
        <f>D118+D119</f>
        <v>0</v>
      </c>
      <c r="E117" s="9">
        <f>E118+E119</f>
        <v>0</v>
      </c>
      <c r="F117" s="11">
        <v>0</v>
      </c>
      <c r="G117" s="9">
        <f>G118+G119</f>
        <v>41398000</v>
      </c>
      <c r="H117" s="9">
        <f>H118+H119</f>
        <v>6693500.1</v>
      </c>
      <c r="I117" s="11">
        <f t="shared" si="8"/>
        <v>16.16865573216097</v>
      </c>
      <c r="J117" s="62">
        <f>J118+J119</f>
        <v>6693500.1</v>
      </c>
      <c r="K117" s="7" t="s">
        <v>266</v>
      </c>
    </row>
    <row r="118" spans="1:11" s="39" customFormat="1" ht="65.25" customHeight="1">
      <c r="A118" s="63">
        <v>7321</v>
      </c>
      <c r="B118" s="34" t="s">
        <v>247</v>
      </c>
      <c r="C118" s="38"/>
      <c r="D118" s="38"/>
      <c r="E118" s="38"/>
      <c r="F118" s="21"/>
      <c r="G118" s="38">
        <v>35888000</v>
      </c>
      <c r="H118" s="38">
        <v>5740919.51</v>
      </c>
      <c r="I118" s="21">
        <f t="shared" si="8"/>
        <v>15.996766356442263</v>
      </c>
      <c r="J118" s="59">
        <f t="shared" si="6"/>
        <v>5740919.51</v>
      </c>
      <c r="K118" s="81"/>
    </row>
    <row r="119" spans="1:11" s="39" customFormat="1" ht="76.5" customHeight="1">
      <c r="A119" s="63">
        <v>7325</v>
      </c>
      <c r="B119" s="34" t="s">
        <v>248</v>
      </c>
      <c r="C119" s="38"/>
      <c r="D119" s="38"/>
      <c r="E119" s="38"/>
      <c r="F119" s="21"/>
      <c r="G119" s="38">
        <v>5510000</v>
      </c>
      <c r="H119" s="38">
        <v>952580.59</v>
      </c>
      <c r="I119" s="21">
        <f t="shared" si="8"/>
        <v>17.288213974591653</v>
      </c>
      <c r="J119" s="59">
        <f t="shared" si="6"/>
        <v>952580.59</v>
      </c>
      <c r="K119" s="81"/>
    </row>
    <row r="120" spans="1:11" s="33" customFormat="1" ht="118.5" customHeight="1">
      <c r="A120" s="61">
        <v>7330</v>
      </c>
      <c r="B120" s="28" t="s">
        <v>249</v>
      </c>
      <c r="C120" s="9"/>
      <c r="D120" s="9"/>
      <c r="E120" s="9"/>
      <c r="F120" s="11"/>
      <c r="G120" s="9">
        <v>16012000</v>
      </c>
      <c r="H120" s="9">
        <v>5064123.96</v>
      </c>
      <c r="I120" s="11">
        <f t="shared" si="8"/>
        <v>31.627054459155634</v>
      </c>
      <c r="J120" s="56">
        <f>H120+E120</f>
        <v>5064123.96</v>
      </c>
      <c r="K120" s="80"/>
    </row>
    <row r="121" spans="1:11" s="33" customFormat="1" ht="94.5" customHeight="1">
      <c r="A121" s="61">
        <v>7350</v>
      </c>
      <c r="B121" s="28" t="s">
        <v>250</v>
      </c>
      <c r="C121" s="9"/>
      <c r="D121" s="9"/>
      <c r="E121" s="9"/>
      <c r="F121" s="11"/>
      <c r="G121" s="9">
        <v>780000</v>
      </c>
      <c r="H121" s="9">
        <v>0</v>
      </c>
      <c r="I121" s="11">
        <f t="shared" si="8"/>
        <v>0</v>
      </c>
      <c r="J121" s="56">
        <f>H121+E121</f>
        <v>0</v>
      </c>
      <c r="K121" s="80"/>
    </row>
    <row r="122" spans="1:11" s="33" customFormat="1" ht="98.25" customHeight="1">
      <c r="A122" s="61">
        <v>7370</v>
      </c>
      <c r="B122" s="28" t="s">
        <v>251</v>
      </c>
      <c r="C122" s="9"/>
      <c r="D122" s="9"/>
      <c r="E122" s="9"/>
      <c r="F122" s="11"/>
      <c r="G122" s="9">
        <v>1200000</v>
      </c>
      <c r="H122" s="9">
        <v>0</v>
      </c>
      <c r="I122" s="11">
        <f t="shared" si="8"/>
        <v>0</v>
      </c>
      <c r="J122" s="56">
        <f>H122+E122</f>
        <v>0</v>
      </c>
      <c r="K122" s="80"/>
    </row>
    <row r="123" spans="1:11" s="33" customFormat="1" ht="90.75" customHeight="1">
      <c r="A123" s="61">
        <v>7420</v>
      </c>
      <c r="B123" s="28" t="s">
        <v>238</v>
      </c>
      <c r="C123" s="9">
        <f>C124</f>
        <v>15000000</v>
      </c>
      <c r="D123" s="9">
        <f>D124</f>
        <v>5000000</v>
      </c>
      <c r="E123" s="9">
        <f>E124</f>
        <v>5000000</v>
      </c>
      <c r="F123" s="11">
        <f t="shared" si="7"/>
        <v>100</v>
      </c>
      <c r="G123" s="9"/>
      <c r="H123" s="9"/>
      <c r="I123" s="11"/>
      <c r="J123" s="62">
        <f>J124</f>
        <v>5000000</v>
      </c>
      <c r="K123" s="80"/>
    </row>
    <row r="124" spans="1:11" s="22" customFormat="1" ht="70.5" customHeight="1">
      <c r="A124" s="58" t="s">
        <v>167</v>
      </c>
      <c r="B124" s="17" t="s">
        <v>168</v>
      </c>
      <c r="C124" s="18">
        <v>15000000</v>
      </c>
      <c r="D124" s="18">
        <v>5000000</v>
      </c>
      <c r="E124" s="18">
        <v>5000000</v>
      </c>
      <c r="F124" s="19">
        <f t="shared" si="7"/>
        <v>100</v>
      </c>
      <c r="G124" s="20"/>
      <c r="H124" s="20"/>
      <c r="I124" s="21"/>
      <c r="J124" s="59">
        <f t="shared" si="6"/>
        <v>5000000</v>
      </c>
      <c r="K124" s="77"/>
    </row>
    <row r="125" spans="1:11" ht="100.5" customHeight="1">
      <c r="A125" s="55">
        <v>7460</v>
      </c>
      <c r="B125" s="28" t="s">
        <v>239</v>
      </c>
      <c r="C125" s="5">
        <f>C126</f>
        <v>30000000</v>
      </c>
      <c r="D125" s="5">
        <f>D126</f>
        <v>0</v>
      </c>
      <c r="E125" s="5">
        <f>E126</f>
        <v>0</v>
      </c>
      <c r="F125" s="11">
        <v>0</v>
      </c>
      <c r="G125" s="5">
        <f>G126</f>
        <v>58865000</v>
      </c>
      <c r="H125" s="5">
        <f>H126</f>
        <v>194761.4</v>
      </c>
      <c r="I125" s="11">
        <f>H125/G125*100</f>
        <v>0.3308611229083496</v>
      </c>
      <c r="J125" s="57">
        <f>J126</f>
        <v>194761.4</v>
      </c>
      <c r="K125" s="7" t="s">
        <v>266</v>
      </c>
    </row>
    <row r="126" spans="1:11" s="22" customFormat="1" ht="120.75" customHeight="1">
      <c r="A126" s="58" t="s">
        <v>169</v>
      </c>
      <c r="B126" s="17" t="s">
        <v>170</v>
      </c>
      <c r="C126" s="18">
        <v>30000000</v>
      </c>
      <c r="D126" s="18">
        <v>0</v>
      </c>
      <c r="E126" s="18">
        <v>0</v>
      </c>
      <c r="F126" s="19">
        <v>0</v>
      </c>
      <c r="G126" s="20">
        <v>58865000</v>
      </c>
      <c r="H126" s="20">
        <v>194761.4</v>
      </c>
      <c r="I126" s="21">
        <f>H126/G126*100</f>
        <v>0.3308611229083496</v>
      </c>
      <c r="J126" s="59">
        <f t="shared" si="6"/>
        <v>194761.4</v>
      </c>
      <c r="K126" s="7" t="s">
        <v>266</v>
      </c>
    </row>
    <row r="127" spans="1:10" ht="76.5" customHeight="1">
      <c r="A127" s="55" t="s">
        <v>171</v>
      </c>
      <c r="B127" s="16" t="s">
        <v>172</v>
      </c>
      <c r="C127" s="5">
        <v>1750700</v>
      </c>
      <c r="D127" s="5">
        <v>448170</v>
      </c>
      <c r="E127" s="5">
        <v>448166.95</v>
      </c>
      <c r="F127" s="10">
        <f t="shared" si="7"/>
        <v>99.99931945467122</v>
      </c>
      <c r="G127" s="6"/>
      <c r="H127" s="6"/>
      <c r="I127" s="11"/>
      <c r="J127" s="56">
        <f t="shared" si="6"/>
        <v>448166.95</v>
      </c>
    </row>
    <row r="128" spans="1:10" ht="76.5" customHeight="1">
      <c r="A128" s="55" t="s">
        <v>173</v>
      </c>
      <c r="B128" s="16" t="s">
        <v>174</v>
      </c>
      <c r="C128" s="5">
        <v>1500000</v>
      </c>
      <c r="D128" s="5">
        <v>270000</v>
      </c>
      <c r="E128" s="5">
        <v>14226</v>
      </c>
      <c r="F128" s="10">
        <f t="shared" si="7"/>
        <v>5.268888888888889</v>
      </c>
      <c r="G128" s="6"/>
      <c r="H128" s="6"/>
      <c r="I128" s="11"/>
      <c r="J128" s="56">
        <f t="shared" si="6"/>
        <v>14226</v>
      </c>
    </row>
    <row r="129" spans="1:10" ht="72.75" customHeight="1">
      <c r="A129" s="55" t="s">
        <v>175</v>
      </c>
      <c r="B129" s="16" t="s">
        <v>176</v>
      </c>
      <c r="C129" s="5">
        <v>475000</v>
      </c>
      <c r="D129" s="5">
        <v>260000</v>
      </c>
      <c r="E129" s="5">
        <v>116763.39</v>
      </c>
      <c r="F129" s="10">
        <f t="shared" si="7"/>
        <v>44.908996153846154</v>
      </c>
      <c r="G129" s="6"/>
      <c r="H129" s="6"/>
      <c r="I129" s="11"/>
      <c r="J129" s="56">
        <f t="shared" si="6"/>
        <v>116763.39</v>
      </c>
    </row>
    <row r="130" spans="1:10" ht="52.5" customHeight="1">
      <c r="A130" s="55" t="s">
        <v>177</v>
      </c>
      <c r="B130" s="16" t="s">
        <v>178</v>
      </c>
      <c r="C130" s="5">
        <v>1124300</v>
      </c>
      <c r="D130" s="5">
        <v>876300</v>
      </c>
      <c r="E130" s="5">
        <v>489424.86</v>
      </c>
      <c r="F130" s="10">
        <f t="shared" si="7"/>
        <v>55.851290653885656</v>
      </c>
      <c r="G130" s="6">
        <v>11372748</v>
      </c>
      <c r="H130" s="6">
        <v>1886232.49</v>
      </c>
      <c r="I130" s="11">
        <f>H130/G130*100</f>
        <v>16.58554722218412</v>
      </c>
      <c r="J130" s="56">
        <f t="shared" si="6"/>
        <v>2375657.35</v>
      </c>
    </row>
    <row r="131" spans="1:10" ht="84" customHeight="1">
      <c r="A131" s="55">
        <v>7670</v>
      </c>
      <c r="B131" s="28" t="s">
        <v>252</v>
      </c>
      <c r="C131" s="5"/>
      <c r="D131" s="5"/>
      <c r="E131" s="5"/>
      <c r="F131" s="10"/>
      <c r="G131" s="6">
        <v>12833700</v>
      </c>
      <c r="H131" s="6">
        <v>1108392.71</v>
      </c>
      <c r="I131" s="11">
        <f>H131/G131*100</f>
        <v>8.636579552272531</v>
      </c>
      <c r="J131" s="56">
        <f>H131+E131</f>
        <v>1108392.71</v>
      </c>
    </row>
    <row r="132" spans="1:10" ht="40.5">
      <c r="A132" s="55" t="s">
        <v>179</v>
      </c>
      <c r="B132" s="16" t="s">
        <v>180</v>
      </c>
      <c r="C132" s="5">
        <v>165000</v>
      </c>
      <c r="D132" s="5">
        <v>41250</v>
      </c>
      <c r="E132" s="5">
        <v>40278</v>
      </c>
      <c r="F132" s="10">
        <f t="shared" si="7"/>
        <v>97.64363636363636</v>
      </c>
      <c r="G132" s="6"/>
      <c r="H132" s="6"/>
      <c r="I132" s="11"/>
      <c r="J132" s="56">
        <f t="shared" si="6"/>
        <v>40278</v>
      </c>
    </row>
    <row r="133" spans="1:10" ht="57.75" customHeight="1">
      <c r="A133" s="55">
        <v>7690</v>
      </c>
      <c r="B133" s="28" t="s">
        <v>240</v>
      </c>
      <c r="C133" s="5">
        <f>C136+C134</f>
        <v>2195800</v>
      </c>
      <c r="D133" s="5">
        <f>D136+D134</f>
        <v>300000</v>
      </c>
      <c r="E133" s="5">
        <f>E136+E134</f>
        <v>204185.98</v>
      </c>
      <c r="F133" s="10">
        <f t="shared" si="7"/>
        <v>68.06199333333333</v>
      </c>
      <c r="G133" s="5">
        <f>G136+G134</f>
        <v>3407000</v>
      </c>
      <c r="H133" s="5">
        <f>H136+H134</f>
        <v>682454.1</v>
      </c>
      <c r="I133" s="10">
        <f>H133/G133*100</f>
        <v>20.030939242735542</v>
      </c>
      <c r="J133" s="57">
        <f>J136+J134</f>
        <v>886640.08</v>
      </c>
    </row>
    <row r="134" spans="1:11" s="22" customFormat="1" ht="231" customHeight="1">
      <c r="A134" s="103">
        <v>7691</v>
      </c>
      <c r="B134" s="73" t="s">
        <v>253</v>
      </c>
      <c r="C134" s="104"/>
      <c r="D134" s="104"/>
      <c r="E134" s="104"/>
      <c r="F134" s="109"/>
      <c r="G134" s="104">
        <v>3407000</v>
      </c>
      <c r="H134" s="104">
        <v>682454.1</v>
      </c>
      <c r="I134" s="110">
        <f>H134/G134*100</f>
        <v>20.030939242735542</v>
      </c>
      <c r="J134" s="107">
        <f>H134+E134</f>
        <v>682454.1</v>
      </c>
      <c r="K134" s="77"/>
    </row>
    <row r="135" spans="1:11" s="22" customFormat="1" ht="72" customHeight="1">
      <c r="A135" s="84"/>
      <c r="B135" s="73" t="s">
        <v>254</v>
      </c>
      <c r="C135" s="86"/>
      <c r="D135" s="86"/>
      <c r="E135" s="86"/>
      <c r="F135" s="86"/>
      <c r="G135" s="86"/>
      <c r="H135" s="86"/>
      <c r="I135" s="86"/>
      <c r="J135" s="108"/>
      <c r="K135" s="77"/>
    </row>
    <row r="136" spans="1:11" s="22" customFormat="1" ht="66.75" customHeight="1">
      <c r="A136" s="58" t="s">
        <v>181</v>
      </c>
      <c r="B136" s="17" t="s">
        <v>182</v>
      </c>
      <c r="C136" s="18">
        <v>2195800</v>
      </c>
      <c r="D136" s="18">
        <v>300000</v>
      </c>
      <c r="E136" s="18">
        <v>204185.98</v>
      </c>
      <c r="F136" s="19">
        <f t="shared" si="7"/>
        <v>68.06199333333333</v>
      </c>
      <c r="G136" s="20"/>
      <c r="H136" s="20"/>
      <c r="I136" s="21"/>
      <c r="J136" s="59">
        <f t="shared" si="6"/>
        <v>204185.98</v>
      </c>
      <c r="K136" s="77"/>
    </row>
    <row r="137" spans="1:11" ht="20.25">
      <c r="A137" s="53" t="s">
        <v>183</v>
      </c>
      <c r="B137" s="23" t="s">
        <v>184</v>
      </c>
      <c r="C137" s="24">
        <f>C138+C139+C140+C143+C144+C145+C146+C147</f>
        <v>8791905.92</v>
      </c>
      <c r="D137" s="24">
        <f>D138+D139+D140+D143+D144+D145+D146+D147</f>
        <v>1914467</v>
      </c>
      <c r="E137" s="24">
        <f>E138+E139+E140+E143+E144+E145+E146+E147</f>
        <v>1454501.56</v>
      </c>
      <c r="F137" s="25">
        <f t="shared" si="7"/>
        <v>75.9742299031532</v>
      </c>
      <c r="G137" s="24">
        <f>G138+G139+G140+G143+G144+G145+G146+G147</f>
        <v>572400</v>
      </c>
      <c r="H137" s="24">
        <f>H138+H139+H140+H143+H144+H145+H146+H147</f>
        <v>56916.82</v>
      </c>
      <c r="I137" s="26">
        <f>H137/G137*100</f>
        <v>9.943539482879107</v>
      </c>
      <c r="J137" s="54">
        <f>J138+J139+J140+J143+J144+J145+J146+J147</f>
        <v>1511418.38</v>
      </c>
      <c r="K137" s="7" t="b">
        <f>J137=E137+H137</f>
        <v>1</v>
      </c>
    </row>
    <row r="138" spans="1:10" ht="102" customHeight="1">
      <c r="A138" s="55" t="s">
        <v>185</v>
      </c>
      <c r="B138" s="16" t="s">
        <v>186</v>
      </c>
      <c r="C138" s="5">
        <v>252990</v>
      </c>
      <c r="D138" s="5">
        <v>252990</v>
      </c>
      <c r="E138" s="5">
        <v>252908.2</v>
      </c>
      <c r="F138" s="10">
        <f t="shared" si="7"/>
        <v>99.96766670619392</v>
      </c>
      <c r="G138" s="6"/>
      <c r="H138" s="6"/>
      <c r="I138" s="11"/>
      <c r="J138" s="56">
        <f t="shared" si="6"/>
        <v>252908.2</v>
      </c>
    </row>
    <row r="139" spans="1:10" ht="40.5">
      <c r="A139" s="55" t="s">
        <v>187</v>
      </c>
      <c r="B139" s="16" t="s">
        <v>188</v>
      </c>
      <c r="C139" s="5">
        <v>1050500</v>
      </c>
      <c r="D139" s="5">
        <v>250470</v>
      </c>
      <c r="E139" s="5">
        <v>234586.36</v>
      </c>
      <c r="F139" s="10">
        <f t="shared" si="7"/>
        <v>93.65846608376252</v>
      </c>
      <c r="G139" s="6">
        <v>7400</v>
      </c>
      <c r="H139" s="6">
        <v>0</v>
      </c>
      <c r="I139" s="11">
        <f aca="true" t="shared" si="9" ref="I139:I144">H139/G139*100</f>
        <v>0</v>
      </c>
      <c r="J139" s="56">
        <f t="shared" si="6"/>
        <v>234586.36</v>
      </c>
    </row>
    <row r="140" spans="1:11" ht="100.5" customHeight="1">
      <c r="A140" s="55">
        <v>8310</v>
      </c>
      <c r="B140" s="28" t="s">
        <v>256</v>
      </c>
      <c r="C140" s="5">
        <f>C141+C142</f>
        <v>0</v>
      </c>
      <c r="D140" s="5">
        <f>D141+D142</f>
        <v>0</v>
      </c>
      <c r="E140" s="5">
        <f>E141+E142</f>
        <v>0</v>
      </c>
      <c r="F140" s="10">
        <v>0</v>
      </c>
      <c r="G140" s="5">
        <f>G141+G142</f>
        <v>346000</v>
      </c>
      <c r="H140" s="5">
        <f>H141+H142</f>
        <v>0</v>
      </c>
      <c r="I140" s="11">
        <f t="shared" si="9"/>
        <v>0</v>
      </c>
      <c r="J140" s="57">
        <f>J141+J142</f>
        <v>0</v>
      </c>
      <c r="K140" s="7"/>
    </row>
    <row r="141" spans="1:11" s="22" customFormat="1" ht="80.25" customHeight="1">
      <c r="A141" s="58">
        <v>8311</v>
      </c>
      <c r="B141" s="34" t="s">
        <v>257</v>
      </c>
      <c r="C141" s="18"/>
      <c r="D141" s="18"/>
      <c r="E141" s="18"/>
      <c r="F141" s="19"/>
      <c r="G141" s="20">
        <v>276000</v>
      </c>
      <c r="H141" s="20">
        <v>0</v>
      </c>
      <c r="I141" s="21">
        <f t="shared" si="9"/>
        <v>0</v>
      </c>
      <c r="J141" s="59">
        <f t="shared" si="6"/>
        <v>0</v>
      </c>
      <c r="K141" s="77"/>
    </row>
    <row r="142" spans="1:11" s="22" customFormat="1" ht="45" customHeight="1">
      <c r="A142" s="58">
        <v>8312</v>
      </c>
      <c r="B142" s="34" t="s">
        <v>258</v>
      </c>
      <c r="C142" s="18"/>
      <c r="D142" s="18"/>
      <c r="E142" s="18"/>
      <c r="F142" s="19"/>
      <c r="G142" s="20">
        <v>70000</v>
      </c>
      <c r="H142" s="20">
        <v>0</v>
      </c>
      <c r="I142" s="21">
        <f t="shared" si="9"/>
        <v>0</v>
      </c>
      <c r="J142" s="59">
        <f t="shared" si="6"/>
        <v>0</v>
      </c>
      <c r="K142" s="77"/>
    </row>
    <row r="143" spans="1:11" s="27" customFormat="1" ht="65.25" customHeight="1">
      <c r="A143" s="55">
        <v>8320</v>
      </c>
      <c r="B143" s="28" t="s">
        <v>259</v>
      </c>
      <c r="C143" s="5"/>
      <c r="D143" s="5"/>
      <c r="E143" s="5"/>
      <c r="F143" s="10"/>
      <c r="G143" s="6">
        <v>40000</v>
      </c>
      <c r="H143" s="6">
        <v>0</v>
      </c>
      <c r="I143" s="11">
        <f t="shared" si="9"/>
        <v>0</v>
      </c>
      <c r="J143" s="56">
        <f>H143+E143</f>
        <v>0</v>
      </c>
      <c r="K143" s="78"/>
    </row>
    <row r="144" spans="1:11" s="27" customFormat="1" ht="70.5" customHeight="1">
      <c r="A144" s="55">
        <v>8330</v>
      </c>
      <c r="B144" s="28" t="s">
        <v>260</v>
      </c>
      <c r="C144" s="5"/>
      <c r="D144" s="5"/>
      <c r="E144" s="5"/>
      <c r="F144" s="10"/>
      <c r="G144" s="6">
        <v>179000</v>
      </c>
      <c r="H144" s="6">
        <v>56916.82</v>
      </c>
      <c r="I144" s="11">
        <f t="shared" si="9"/>
        <v>31.797106145251398</v>
      </c>
      <c r="J144" s="56">
        <f>H144+E144</f>
        <v>56916.82</v>
      </c>
      <c r="K144" s="78"/>
    </row>
    <row r="145" spans="1:10" ht="81.75" customHeight="1">
      <c r="A145" s="55" t="s">
        <v>189</v>
      </c>
      <c r="B145" s="16" t="s">
        <v>190</v>
      </c>
      <c r="C145" s="5">
        <v>2555000</v>
      </c>
      <c r="D145" s="5">
        <v>937000</v>
      </c>
      <c r="E145" s="5">
        <v>937000</v>
      </c>
      <c r="F145" s="10">
        <f t="shared" si="7"/>
        <v>100</v>
      </c>
      <c r="G145" s="6"/>
      <c r="H145" s="6"/>
      <c r="I145" s="11"/>
      <c r="J145" s="56">
        <f t="shared" si="6"/>
        <v>937000</v>
      </c>
    </row>
    <row r="146" spans="1:11" ht="41.25" customHeight="1">
      <c r="A146" s="55" t="s">
        <v>191</v>
      </c>
      <c r="B146" s="16" t="s">
        <v>192</v>
      </c>
      <c r="C146" s="5">
        <v>1920999</v>
      </c>
      <c r="D146" s="5">
        <v>0</v>
      </c>
      <c r="E146" s="5">
        <v>0</v>
      </c>
      <c r="F146" s="10">
        <v>0</v>
      </c>
      <c r="G146" s="6"/>
      <c r="H146" s="6"/>
      <c r="I146" s="11"/>
      <c r="J146" s="56">
        <f t="shared" si="6"/>
        <v>0</v>
      </c>
      <c r="K146" s="7" t="s">
        <v>266</v>
      </c>
    </row>
    <row r="147" spans="1:10" ht="180.75" customHeight="1">
      <c r="A147" s="55">
        <v>8870</v>
      </c>
      <c r="B147" s="41" t="s">
        <v>255</v>
      </c>
      <c r="C147" s="5">
        <f>C148</f>
        <v>3012416.92</v>
      </c>
      <c r="D147" s="5">
        <f>D148</f>
        <v>474007</v>
      </c>
      <c r="E147" s="5">
        <f>E148</f>
        <v>30007</v>
      </c>
      <c r="F147" s="10">
        <f>E147/D147*100</f>
        <v>6.330497228943877</v>
      </c>
      <c r="G147" s="5"/>
      <c r="H147" s="5"/>
      <c r="I147" s="11"/>
      <c r="J147" s="57">
        <f>J148</f>
        <v>30007</v>
      </c>
    </row>
    <row r="148" spans="1:11" s="22" customFormat="1" ht="35.25" customHeight="1">
      <c r="A148" s="58" t="s">
        <v>193</v>
      </c>
      <c r="B148" s="17" t="s">
        <v>194</v>
      </c>
      <c r="C148" s="18">
        <v>3012416.92</v>
      </c>
      <c r="D148" s="18">
        <v>474007</v>
      </c>
      <c r="E148" s="18">
        <v>30007</v>
      </c>
      <c r="F148" s="19">
        <f t="shared" si="7"/>
        <v>6.330497228943877</v>
      </c>
      <c r="G148" s="20"/>
      <c r="H148" s="20"/>
      <c r="I148" s="21"/>
      <c r="J148" s="59">
        <f t="shared" si="6"/>
        <v>30007</v>
      </c>
      <c r="K148" s="77"/>
    </row>
    <row r="149" spans="1:11" ht="20.25">
      <c r="A149" s="53" t="s">
        <v>195</v>
      </c>
      <c r="B149" s="23" t="s">
        <v>196</v>
      </c>
      <c r="C149" s="24">
        <f>C150+C151</f>
        <v>28266900</v>
      </c>
      <c r="D149" s="24">
        <f>D150+D151</f>
        <v>7080900</v>
      </c>
      <c r="E149" s="24">
        <f>E150+E151</f>
        <v>7026900</v>
      </c>
      <c r="F149" s="25">
        <f t="shared" si="7"/>
        <v>99.23738507816803</v>
      </c>
      <c r="G149" s="24">
        <f>G150+G151</f>
        <v>0</v>
      </c>
      <c r="H149" s="24">
        <f>H150+H151</f>
        <v>0</v>
      </c>
      <c r="I149" s="26">
        <v>0</v>
      </c>
      <c r="J149" s="54">
        <f>J150+J151</f>
        <v>7026900</v>
      </c>
      <c r="K149" s="7" t="b">
        <f>J149=E149+H149</f>
        <v>1</v>
      </c>
    </row>
    <row r="150" spans="1:10" ht="20.25">
      <c r="A150" s="55" t="s">
        <v>197</v>
      </c>
      <c r="B150" s="16" t="s">
        <v>198</v>
      </c>
      <c r="C150" s="5">
        <v>28106900</v>
      </c>
      <c r="D150" s="5">
        <v>7026900</v>
      </c>
      <c r="E150" s="5">
        <v>7026900</v>
      </c>
      <c r="F150" s="10">
        <f t="shared" si="7"/>
        <v>100</v>
      </c>
      <c r="G150" s="6"/>
      <c r="H150" s="6"/>
      <c r="I150" s="11"/>
      <c r="J150" s="56">
        <f t="shared" si="6"/>
        <v>7026900</v>
      </c>
    </row>
    <row r="151" spans="1:10" ht="144.75" customHeight="1">
      <c r="A151" s="55" t="s">
        <v>199</v>
      </c>
      <c r="B151" s="16" t="s">
        <v>200</v>
      </c>
      <c r="C151" s="5">
        <v>160000</v>
      </c>
      <c r="D151" s="5">
        <v>54000</v>
      </c>
      <c r="E151" s="5">
        <v>0</v>
      </c>
      <c r="F151" s="10">
        <f t="shared" si="7"/>
        <v>0</v>
      </c>
      <c r="G151" s="6"/>
      <c r="H151" s="6"/>
      <c r="I151" s="11"/>
      <c r="J151" s="56">
        <f t="shared" si="6"/>
        <v>0</v>
      </c>
    </row>
    <row r="152" spans="1:11" ht="51.75" customHeight="1">
      <c r="A152" s="64" t="s">
        <v>201</v>
      </c>
      <c r="B152" s="46" t="s">
        <v>262</v>
      </c>
      <c r="C152" s="47">
        <f>C149+C137+C114+C104+C92+C35+C25+C13+C9+C84</f>
        <v>2574400543.92</v>
      </c>
      <c r="D152" s="47">
        <f>D149+D137+D114+D104+D92+D35+D25+D13+D9+D84</f>
        <v>732159264.49</v>
      </c>
      <c r="E152" s="47">
        <f>E149+E137+E114+E104+E92+E35+E25+E13+E9+E84</f>
        <v>678585470.52</v>
      </c>
      <c r="F152" s="40">
        <f t="shared" si="7"/>
        <v>92.68276772987119</v>
      </c>
      <c r="G152" s="47">
        <f>G149+G137+G114+G104+G92+G35+G25+G13+G9+G84</f>
        <v>360314012.90000004</v>
      </c>
      <c r="H152" s="47">
        <f>H149+H137+H114+H104+H92+H35+H25+H13+H9+H84</f>
        <v>48869927.37999999</v>
      </c>
      <c r="I152" s="48">
        <f>H152/G152*100</f>
        <v>13.56314926157566</v>
      </c>
      <c r="J152" s="47">
        <f>J149+J137+J114+J104+J92+J35+J25+J13+J9+J84</f>
        <v>727455397.9</v>
      </c>
      <c r="K152" s="7" t="b">
        <f>J152=E152+H152</f>
        <v>1</v>
      </c>
    </row>
    <row r="153" spans="1:11" s="42" customFormat="1" ht="100.5" customHeight="1">
      <c r="A153" s="64"/>
      <c r="B153" s="44" t="s">
        <v>263</v>
      </c>
      <c r="C153" s="47"/>
      <c r="D153" s="47"/>
      <c r="E153" s="47"/>
      <c r="F153" s="10"/>
      <c r="G153" s="51"/>
      <c r="H153" s="51"/>
      <c r="I153" s="52"/>
      <c r="J153" s="65"/>
      <c r="K153" s="80"/>
    </row>
    <row r="154" spans="1:11" s="70" customFormat="1" ht="20.25">
      <c r="A154" s="68"/>
      <c r="B154" s="45" t="s">
        <v>264</v>
      </c>
      <c r="C154" s="69"/>
      <c r="D154" s="69"/>
      <c r="E154" s="69"/>
      <c r="F154" s="19"/>
      <c r="G154" s="20">
        <v>182000</v>
      </c>
      <c r="H154" s="20"/>
      <c r="I154" s="21">
        <f>H154/G154*100</f>
        <v>0</v>
      </c>
      <c r="J154" s="59">
        <f>H154+E154</f>
        <v>0</v>
      </c>
      <c r="K154" s="82"/>
    </row>
    <row r="155" spans="1:11" s="70" customFormat="1" ht="20.25">
      <c r="A155" s="68"/>
      <c r="B155" s="45" t="s">
        <v>265</v>
      </c>
      <c r="C155" s="69"/>
      <c r="D155" s="69"/>
      <c r="E155" s="69"/>
      <c r="F155" s="19"/>
      <c r="G155" s="20">
        <v>-182000</v>
      </c>
      <c r="H155" s="20">
        <v>-11704.5</v>
      </c>
      <c r="I155" s="21">
        <f>H155/G155*100</f>
        <v>6.431043956043957</v>
      </c>
      <c r="J155" s="59">
        <f>H155+E155</f>
        <v>-11704.5</v>
      </c>
      <c r="K155" s="82"/>
    </row>
    <row r="156" spans="1:11" s="43" customFormat="1" ht="54.75" customHeight="1" thickBot="1">
      <c r="A156" s="66"/>
      <c r="B156" s="49" t="s">
        <v>261</v>
      </c>
      <c r="C156" s="67">
        <f>C152+C154+C155</f>
        <v>2574400543.92</v>
      </c>
      <c r="D156" s="67">
        <f>D152+D154+D155</f>
        <v>732159264.49</v>
      </c>
      <c r="E156" s="67">
        <f>E152+E154+E155</f>
        <v>678585470.52</v>
      </c>
      <c r="F156" s="72">
        <f>E156/D156*100</f>
        <v>92.68276772987119</v>
      </c>
      <c r="G156" s="67">
        <f>G152+G154+G155</f>
        <v>360314012.90000004</v>
      </c>
      <c r="H156" s="67">
        <f>H152+H154+H155</f>
        <v>48858222.87999999</v>
      </c>
      <c r="I156" s="71">
        <f>H156/G156*100</f>
        <v>13.559900845033157</v>
      </c>
      <c r="J156" s="74">
        <f>J152+J154+J155</f>
        <v>727443693.4</v>
      </c>
      <c r="K156" s="7" t="b">
        <f>J156=E156+H156</f>
        <v>1</v>
      </c>
    </row>
    <row r="157" spans="1:16" ht="25.5">
      <c r="A157" s="105" t="s">
        <v>245</v>
      </c>
      <c r="B157" s="106"/>
      <c r="C157" s="106"/>
      <c r="D157" s="106"/>
      <c r="E157" s="106"/>
      <c r="F157" s="106"/>
      <c r="G157" s="106"/>
      <c r="H157" s="106"/>
      <c r="I157" s="106"/>
      <c r="J157" s="106"/>
      <c r="K157" s="75"/>
      <c r="L157" s="35"/>
      <c r="M157" s="35"/>
      <c r="N157" s="35"/>
      <c r="O157" s="35"/>
      <c r="P157" s="35"/>
    </row>
    <row r="160" spans="2:8" ht="33.75" customHeight="1">
      <c r="B160" s="101" t="s">
        <v>243</v>
      </c>
      <c r="C160" s="102"/>
      <c r="D160" s="36"/>
      <c r="E160" s="37"/>
      <c r="F160" s="37"/>
      <c r="G160" s="37"/>
      <c r="H160" s="37" t="s">
        <v>244</v>
      </c>
    </row>
    <row r="161" ht="20.25" hidden="1">
      <c r="C161" s="47">
        <f>C156-2544212644.92</f>
        <v>30187899</v>
      </c>
    </row>
    <row r="162" spans="3:4" ht="20.25" hidden="1">
      <c r="C162" s="47">
        <f>C150</f>
        <v>28106900</v>
      </c>
      <c r="D162" s="47" t="s">
        <v>267</v>
      </c>
    </row>
    <row r="163" spans="3:4" ht="20.25" hidden="1">
      <c r="C163" s="47">
        <f>C151</f>
        <v>160000</v>
      </c>
      <c r="D163" s="47" t="s">
        <v>268</v>
      </c>
    </row>
    <row r="164" spans="3:4" ht="20.25" hidden="1">
      <c r="C164" s="47">
        <f>C161-C162-C163</f>
        <v>1920999</v>
      </c>
      <c r="D164" s="47" t="s">
        <v>192</v>
      </c>
    </row>
  </sheetData>
  <sheetProtection/>
  <mergeCells count="29">
    <mergeCell ref="E57:E58"/>
    <mergeCell ref="G57:G58"/>
    <mergeCell ref="H57:H58"/>
    <mergeCell ref="H134:H135"/>
    <mergeCell ref="J57:J58"/>
    <mergeCell ref="F57:F58"/>
    <mergeCell ref="I57:I58"/>
    <mergeCell ref="E134:E135"/>
    <mergeCell ref="G134:G135"/>
    <mergeCell ref="A157:J157"/>
    <mergeCell ref="J134:J135"/>
    <mergeCell ref="F134:F135"/>
    <mergeCell ref="I134:I135"/>
    <mergeCell ref="B7:B8"/>
    <mergeCell ref="A7:A8"/>
    <mergeCell ref="B160:C160"/>
    <mergeCell ref="A134:A135"/>
    <mergeCell ref="C134:C135"/>
    <mergeCell ref="D134:D135"/>
    <mergeCell ref="A57:A58"/>
    <mergeCell ref="C57:C58"/>
    <mergeCell ref="D57:D58"/>
    <mergeCell ref="I1:J1"/>
    <mergeCell ref="I2:J2"/>
    <mergeCell ref="A4:J4"/>
    <mergeCell ref="A5:J5"/>
    <mergeCell ref="G7:I7"/>
    <mergeCell ref="C7:F7"/>
    <mergeCell ref="J7:J8"/>
  </mergeCells>
  <printOptions/>
  <pageMargins left="0.32" right="0.33" top="0.393700787401575" bottom="0.393700787401575" header="0" footer="0"/>
  <pageSetup fitToHeight="500" orientation="landscape" paperSize="9" scale="56" r:id="rId1"/>
  <rowBreaks count="2" manualBreakCount="2">
    <brk id="54" max="9" man="1"/>
    <brk id="1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Ковтун Денис Леонідович</cp:lastModifiedBy>
  <cp:lastPrinted>2018-05-17T11:25:48Z</cp:lastPrinted>
  <dcterms:created xsi:type="dcterms:W3CDTF">2018-05-02T09:31:47Z</dcterms:created>
  <dcterms:modified xsi:type="dcterms:W3CDTF">2018-05-17T13:01:51Z</dcterms:modified>
  <cp:category/>
  <cp:version/>
  <cp:contentType/>
  <cp:contentStatus/>
</cp:coreProperties>
</file>