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60" activeTab="0"/>
  </bookViews>
  <sheets>
    <sheet name="Аркуш1" sheetId="1" r:id="rId1"/>
  </sheets>
  <definedNames>
    <definedName name="_xlnm.Print_Area" localSheetId="0">'Аркуш1'!$A$1:$J$159</definedName>
  </definedNames>
  <calcPr fullCalcOnLoad="1"/>
</workbook>
</file>

<file path=xl/sharedStrings.xml><?xml version="1.0" encoding="utf-8"?>
<sst xmlns="http://schemas.openxmlformats.org/spreadsheetml/2006/main" count="275" uniqueCount="269">
  <si>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</si>
  <si>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</si>
  <si>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</si>
  <si>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</si>
  <si>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</si>
  <si>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</si>
  <si>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</si>
  <si>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</si>
  <si>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</si>
  <si>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</si>
  <si>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</si>
  <si>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</si>
  <si>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</si>
  <si>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</si>
  <si>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</si>
  <si>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</si>
  <si>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</si>
  <si>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</si>
  <si>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</si>
  <si>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</si>
  <si>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</si>
  <si>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</si>
  <si>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</si>
  <si>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</si>
  <si>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</si>
  <si>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</si>
  <si>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</si>
  <si>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</si>
  <si>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</si>
  <si>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</si>
  <si>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</si>
  <si>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</si>
  <si>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</si>
  <si>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</si>
  <si>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</si>
  <si>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</si>
  <si>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</si>
  <si>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</si>
  <si>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</si>
  <si>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</si>
  <si>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</si>
  <si>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</si>
  <si>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</si>
  <si>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</si>
  <si>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</si>
  <si>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</si>
  <si>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</si>
  <si>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</si>
  <si>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</si>
  <si>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</si>
  <si>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</si>
  <si>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</si>
  <si>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</si>
  <si>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</si>
  <si>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</si>
  <si>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</si>
  <si>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</si>
  <si>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</si>
  <si>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</si>
  <si>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</si>
  <si>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</si>
  <si>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</si>
  <si>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</si>
  <si>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</si>
  <si>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</si>
  <si>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</si>
  <si>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</si>
  <si>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</si>
  <si>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</si>
  <si>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</si>
  <si>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</si>
  <si>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</si>
  <si>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</si>
  <si>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</si>
  <si>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</si>
  <si>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</si>
  <si>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</si>
  <si>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</si>
  <si>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</si>
  <si>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</si>
  <si>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</si>
  <si>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</si>
  <si>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</si>
  <si>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</si>
  <si>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</si>
  <si>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</si>
  <si>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</si>
  <si>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</si>
  <si>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</si>
  <si>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</si>
  <si>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</si>
  <si>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</si>
  <si>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</si>
  <si>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</si>
  <si>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</si>
  <si>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</si>
  <si>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</si>
  <si>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</si>
  <si>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</si>
  <si>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</si>
  <si>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</si>
  <si>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</si>
  <si>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</si>
  <si>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</si>
  <si>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</si>
  <si>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</si>
  <si>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</si>
  <si>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</si>
  <si>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</si>
  <si>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</si>
  <si>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</si>
  <si>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</si>
  <si>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</si>
  <si>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</si>
  <si>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</si>
  <si>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</si>
  <si>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</si>
  <si>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</si>
  <si>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</si>
  <si>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</si>
  <si>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</si>
  <si>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</si>
  <si>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</si>
  <si>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</si>
  <si>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</si>
  <si>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</si>
  <si>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</si>
  <si>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</si>
  <si>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</si>
  <si>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</si>
  <si>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</si>
  <si>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</si>
  <si>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</si>
  <si>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</si>
  <si>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</si>
  <si>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</si>
  <si>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</si>
  <si>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</si>
  <si>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</si>
  <si>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</si>
  <si>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</si>
  <si>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</si>
  <si>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</si>
  <si>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</si>
  <si>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</si>
  <si>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</si>
  <si>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</si>
  <si>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</si>
  <si>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</si>
  <si>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</si>
  <si>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</si>
  <si>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</si>
  <si>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</si>
  <si>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</si>
  <si>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</si>
  <si>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</si>
  <si>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</si>
  <si>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</si>
  <si>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</si>
  <si>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</si>
  <si>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</si>
  <si>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</si>
  <si>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</si>
  <si>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</si>
  <si>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</si>
  <si>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</si>
  <si>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</si>
  <si>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</si>
  <si>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</si>
  <si>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</si>
  <si>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</si>
  <si>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</si>
  <si>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</si>
  <si>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</si>
  <si>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</si>
  <si>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</si>
  <si>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</si>
  <si>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</si>
  <si>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</si>
  <si>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</si>
  <si>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</si>
  <si>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</si>
  <si>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</si>
  <si>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</si>
  <si>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</si>
  <si>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</si>
  <si>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</si>
  <si>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</si>
  <si>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</si>
  <si>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</si>
  <si>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</si>
  <si>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</si>
  <si>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</si>
  <si>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</si>
  <si>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</si>
  <si>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Затвердженно на 2019 рік з урахуванням змін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</si>
  <si>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</si>
  <si>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</si>
  <si>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</si>
  <si>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</si>
  <si>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</si>
  <si>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</si>
  <si>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</si>
  <si>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</si>
  <si>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</si>
  <si>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</si>
  <si>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</si>
  <si>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</si>
  <si>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</si>
  <si>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</si>
  <si>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</si>
  <si>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</si>
  <si>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</si>
  <si>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</si>
  <si>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</si>
  <si>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</si>
  <si>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</si>
  <si>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</si>
  <si>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</si>
  <si>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</si>
  <si>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</si>
  <si>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</si>
  <si>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</si>
  <si>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</si>
  <si>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</si>
  <si>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</si>
  <si>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</si>
  <si>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</si>
  <si>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</si>
  <si>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</si>
  <si>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</si>
  <si>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</si>
  <si>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</si>
  <si>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</si>
  <si>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</si>
  <si>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</si>
  <si>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</si>
  <si>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</si>
  <si>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</si>
  <si>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Забезпечення діяльності інклюзивно-ресурсних центрів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</si>
  <si>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</si>
  <si>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</si>
  <si>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</si>
  <si>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</si>
  <si>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</si>
  <si>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</si>
  <si>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</si>
  <si>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</si>
  <si>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Збереження природно-заповідного фонду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</si>
  <si>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</si>
  <si>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</si>
  <si>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</si>
  <si>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</t>
  </si>
  <si>
    <t xml:space="preserve">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</si>
  <si>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</si>
  <si>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</si>
  <si>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Утримання та розвиток автомобільних доріг та дорожньої інфраструктури за рахунок субвенції з державного бюджету</t>
  </si>
  <si>
    <t>Виконано за 2019 рік</t>
  </si>
  <si>
    <t>Виконано за 2019 рік разом по загальному та спеціальному фондах</t>
  </si>
  <si>
    <t>за 2019 рік</t>
  </si>
  <si>
    <t>Підтримка спорту вищих досягнень та організацій, які здійснюють фізкультурно-спортивну діяльність в регіоні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</si>
  <si>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
</t>
  </si>
  <si>
    <t xml:space="preserve"> ветеранів війни, гарантії їх соціального захисту", та які потребують поліпшення житлових умов</t>
  </si>
  <si>
    <t>Будівництво мультифункціональних майданчиків для занять ігровими видами спорту</t>
  </si>
  <si>
    <t>!!!!!!</t>
  </si>
  <si>
    <t>Утилізація відходів</t>
  </si>
  <si>
    <t>Ю.САБІЙ</t>
  </si>
  <si>
    <t>Затверджено на 2019 рік з урахуванням змін</t>
  </si>
  <si>
    <t>від 27.02.2020 р. № 138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</si>
</sst>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53" fillId="38" borderId="10" xfId="0" applyNumberFormat="1" applyFont="1" applyFill="1" applyBorder="1" applyAlignment="1" quotePrefix="1">
      <alignment horizontal="center" vertical="center" wrapText="1"/>
    </xf>
    <xf numFmtId="2" fontId="53" fillId="39" borderId="10" xfId="0" applyNumberFormat="1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wrapText="1"/>
      <protection locked="0"/>
    </xf>
    <xf numFmtId="4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2" fontId="53" fillId="42" borderId="10" xfId="0" applyNumberFormat="1" applyFont="1" applyFill="1" applyBorder="1" applyAlignment="1" quotePrefix="1">
      <alignment horizontal="center" vertical="center" wrapText="1"/>
    </xf>
    <xf numFmtId="2" fontId="53" fillId="43" borderId="10" xfId="0" applyNumberFormat="1" applyFont="1" applyFill="1" applyBorder="1" applyAlignment="1">
      <alignment horizontal="center" vertical="center" wrapText="1"/>
    </xf>
    <xf numFmtId="4" fontId="53" fillId="44" borderId="10" xfId="0" applyNumberFormat="1" applyFont="1" applyFill="1" applyBorder="1" applyAlignment="1">
      <alignment horizontal="center" vertical="center" wrapText="1"/>
    </xf>
    <xf numFmtId="180" fontId="53" fillId="45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79" fontId="0" fillId="0" borderId="14" xfId="0" applyNumberFormat="1" applyFill="1" applyBorder="1" applyAlignment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52" fillId="0" borderId="11" xfId="0" applyNumberFormat="1" applyFon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3" fillId="0" borderId="10" xfId="48" applyFont="1" applyBorder="1" applyAlignment="1">
      <alignment horizontal="center" vertical="center"/>
      <protection/>
    </xf>
    <xf numFmtId="180" fontId="5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view="pageBreakPreview" zoomScale="60" zoomScaleNormal="115" workbookViewId="0" topLeftCell="A33">
      <selection activeCell="I2" sqref="I2:J2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5.00390625" style="0" hidden="1" customWidth="1"/>
    <col min="4" max="4" width="30.8515625" style="0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0.57421875" style="5" hidden="1" customWidth="1"/>
    <col min="12" max="12" width="10.57421875" style="0" customWidth="1"/>
    <col min="13" max="13" width="13.7109375" style="0" customWidth="1"/>
    <col min="14" max="14" width="7.0039062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113" t="s">
        <v>180</v>
      </c>
      <c r="J1" s="114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113" t="s">
        <v>268</v>
      </c>
      <c r="J2" s="114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15" t="s">
        <v>191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0.25">
      <c r="A5" s="115" t="s">
        <v>259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127" t="s">
        <v>176</v>
      </c>
      <c r="B7" s="127" t="s">
        <v>177</v>
      </c>
      <c r="C7" s="125" t="s">
        <v>0</v>
      </c>
      <c r="D7" s="126"/>
      <c r="E7" s="126"/>
      <c r="F7" s="126"/>
      <c r="G7" s="117" t="s">
        <v>178</v>
      </c>
      <c r="H7" s="118"/>
      <c r="I7" s="118"/>
      <c r="J7" s="127" t="s">
        <v>258</v>
      </c>
    </row>
    <row r="8" spans="1:11" s="1" customFormat="1" ht="60.75">
      <c r="A8" s="129"/>
      <c r="B8" s="128"/>
      <c r="C8" s="41" t="s">
        <v>195</v>
      </c>
      <c r="D8" s="65" t="s">
        <v>267</v>
      </c>
      <c r="E8" s="41" t="s">
        <v>257</v>
      </c>
      <c r="F8" s="41" t="s">
        <v>175</v>
      </c>
      <c r="G8" s="52" t="s">
        <v>267</v>
      </c>
      <c r="H8" s="65" t="s">
        <v>257</v>
      </c>
      <c r="I8" s="41" t="s">
        <v>175</v>
      </c>
      <c r="J8" s="127"/>
      <c r="K8" s="20"/>
    </row>
    <row r="9" spans="1:11" ht="20.25">
      <c r="A9" s="73" t="s">
        <v>1</v>
      </c>
      <c r="B9" s="74" t="s">
        <v>2</v>
      </c>
      <c r="C9" s="75">
        <f>C10+C11+C12</f>
        <v>151460000</v>
      </c>
      <c r="D9" s="75">
        <f>D10+D11+D12</f>
        <v>150946267</v>
      </c>
      <c r="E9" s="75">
        <f>E10+E11+E12</f>
        <v>149025220.09</v>
      </c>
      <c r="F9" s="76">
        <f>E9/D9*100</f>
        <v>98.72733062686473</v>
      </c>
      <c r="G9" s="75">
        <f>G10+G11+G12</f>
        <v>2627978.42</v>
      </c>
      <c r="H9" s="75">
        <f>H10+H11+H12</f>
        <v>2527012.66</v>
      </c>
      <c r="I9" s="76">
        <f>H9/G9*100</f>
        <v>96.15804455502341</v>
      </c>
      <c r="J9" s="75">
        <f>J10+J11+J12</f>
        <v>151552232.75</v>
      </c>
      <c r="K9" s="3" t="b">
        <f>J9=E9+H9</f>
        <v>1</v>
      </c>
    </row>
    <row r="10" spans="1:10" ht="178.5" customHeight="1">
      <c r="A10" s="70" t="s">
        <v>3</v>
      </c>
      <c r="B10" s="31" t="s">
        <v>4</v>
      </c>
      <c r="C10" s="71">
        <v>79041400</v>
      </c>
      <c r="D10" s="71">
        <v>79687920</v>
      </c>
      <c r="E10" s="71">
        <v>78760996.89</v>
      </c>
      <c r="F10" s="68">
        <f>E10/D10*100</f>
        <v>98.83680850246813</v>
      </c>
      <c r="G10" s="77">
        <v>1458501.45</v>
      </c>
      <c r="H10" s="77">
        <v>1424216.34</v>
      </c>
      <c r="I10" s="30">
        <f aca="true" t="shared" si="0" ref="I10:I15">H10/G10*100</f>
        <v>97.64929201818758</v>
      </c>
      <c r="J10" s="69">
        <f aca="true" t="shared" si="1" ref="J10:J91">H10+E10</f>
        <v>80185213.23</v>
      </c>
    </row>
    <row r="11" spans="1:10" ht="122.25" customHeight="1">
      <c r="A11" s="66" t="s">
        <v>5</v>
      </c>
      <c r="B11" s="31" t="s">
        <v>198</v>
      </c>
      <c r="C11" s="67">
        <v>69508600</v>
      </c>
      <c r="D11" s="67">
        <v>68608447</v>
      </c>
      <c r="E11" s="67">
        <v>67696293.11</v>
      </c>
      <c r="F11" s="68">
        <f>E11/D11*100</f>
        <v>98.67049331403756</v>
      </c>
      <c r="G11" s="69">
        <v>613960</v>
      </c>
      <c r="H11" s="69">
        <v>609780</v>
      </c>
      <c r="I11" s="30">
        <f t="shared" si="0"/>
        <v>99.31917388754967</v>
      </c>
      <c r="J11" s="69">
        <f t="shared" si="1"/>
        <v>68306073.11</v>
      </c>
    </row>
    <row r="12" spans="1:10" ht="61.5" customHeight="1">
      <c r="A12" s="66" t="s">
        <v>6</v>
      </c>
      <c r="B12" s="31" t="s">
        <v>7</v>
      </c>
      <c r="C12" s="67">
        <v>2910000</v>
      </c>
      <c r="D12" s="67">
        <v>2649900</v>
      </c>
      <c r="E12" s="67">
        <v>2567930.09</v>
      </c>
      <c r="F12" s="68">
        <f>E12/D12*100</f>
        <v>96.90667911996678</v>
      </c>
      <c r="G12" s="69">
        <v>555516.97</v>
      </c>
      <c r="H12" s="69">
        <v>493016.32</v>
      </c>
      <c r="I12" s="30">
        <f t="shared" si="0"/>
        <v>88.74910158010115</v>
      </c>
      <c r="J12" s="69">
        <f t="shared" si="1"/>
        <v>3060946.4099999997</v>
      </c>
    </row>
    <row r="13" spans="1:11" ht="20.25">
      <c r="A13" s="73" t="s">
        <v>8</v>
      </c>
      <c r="B13" s="74" t="s">
        <v>9</v>
      </c>
      <c r="C13" s="75">
        <f>SUM(C14:C23)</f>
        <v>1045109213.4</v>
      </c>
      <c r="D13" s="75">
        <f>SUM(D14:D23)</f>
        <v>1050692083.4</v>
      </c>
      <c r="E13" s="75">
        <f>SUM(E14:E23)</f>
        <v>1037618813.0200001</v>
      </c>
      <c r="F13" s="76">
        <f>E13/D13*100</f>
        <v>98.75574675144641</v>
      </c>
      <c r="G13" s="75">
        <f>SUM(G14:G23)</f>
        <v>163254979.34</v>
      </c>
      <c r="H13" s="75">
        <f>SUM(H14:H23)</f>
        <v>154197420.08999997</v>
      </c>
      <c r="I13" s="76">
        <f t="shared" si="0"/>
        <v>94.45189403311463</v>
      </c>
      <c r="J13" s="75">
        <f>J14+J15+J16+J17+J18+J19+J20+J21+J22+J23</f>
        <v>1191816233.11</v>
      </c>
      <c r="K13" s="3" t="b">
        <f>J13=E13+H13</f>
        <v>1</v>
      </c>
    </row>
    <row r="14" spans="1:10" ht="20.25">
      <c r="A14" s="66" t="s">
        <v>10</v>
      </c>
      <c r="B14" s="31" t="s">
        <v>11</v>
      </c>
      <c r="C14" s="67">
        <v>264555015</v>
      </c>
      <c r="D14" s="67">
        <v>276890771</v>
      </c>
      <c r="E14" s="67">
        <v>274383736.31</v>
      </c>
      <c r="F14" s="68">
        <f aca="true" t="shared" si="2" ref="F14:F94">E14/D14*100</f>
        <v>99.09457629051855</v>
      </c>
      <c r="G14" s="69">
        <v>47897027.33</v>
      </c>
      <c r="H14" s="69">
        <v>43760185.17</v>
      </c>
      <c r="I14" s="30">
        <f t="shared" si="0"/>
        <v>91.36305029642432</v>
      </c>
      <c r="J14" s="69">
        <f t="shared" si="1"/>
        <v>318143921.48</v>
      </c>
    </row>
    <row r="15" spans="1:10" ht="166.5" customHeight="1">
      <c r="A15" s="66" t="s">
        <v>12</v>
      </c>
      <c r="B15" s="31" t="s">
        <v>199</v>
      </c>
      <c r="C15" s="67">
        <v>566778653.4</v>
      </c>
      <c r="D15" s="67">
        <v>563815287.4</v>
      </c>
      <c r="E15" s="67">
        <v>557009188.17</v>
      </c>
      <c r="F15" s="68">
        <f t="shared" si="2"/>
        <v>98.79284947001243</v>
      </c>
      <c r="G15" s="69">
        <v>73741958.79</v>
      </c>
      <c r="H15" s="69">
        <v>72010736.99</v>
      </c>
      <c r="I15" s="30">
        <f t="shared" si="0"/>
        <v>97.65232463524582</v>
      </c>
      <c r="J15" s="69">
        <f t="shared" si="1"/>
        <v>629019925.16</v>
      </c>
    </row>
    <row r="16" spans="1:10" ht="177.75" customHeight="1">
      <c r="A16" s="66" t="s">
        <v>13</v>
      </c>
      <c r="B16" s="31" t="s">
        <v>14</v>
      </c>
      <c r="C16" s="67">
        <v>16898046</v>
      </c>
      <c r="D16" s="67">
        <v>16414878</v>
      </c>
      <c r="E16" s="67">
        <v>16128998.57</v>
      </c>
      <c r="F16" s="68">
        <f t="shared" si="2"/>
        <v>98.25841270340237</v>
      </c>
      <c r="G16" s="69">
        <v>104107.33</v>
      </c>
      <c r="H16" s="69">
        <v>103027.33</v>
      </c>
      <c r="I16" s="30">
        <f aca="true" t="shared" si="3" ref="I16:I23">H16/G16*100</f>
        <v>98.96260906892915</v>
      </c>
      <c r="J16" s="69">
        <f t="shared" si="1"/>
        <v>16232025.9</v>
      </c>
    </row>
    <row r="17" spans="1:10" ht="118.5" customHeight="1">
      <c r="A17" s="66" t="s">
        <v>15</v>
      </c>
      <c r="B17" s="31" t="s">
        <v>16</v>
      </c>
      <c r="C17" s="67">
        <v>27736015</v>
      </c>
      <c r="D17" s="67">
        <v>29471313</v>
      </c>
      <c r="E17" s="67">
        <v>28767291.42</v>
      </c>
      <c r="F17" s="68">
        <f t="shared" si="2"/>
        <v>97.61116316738247</v>
      </c>
      <c r="G17" s="69">
        <v>10525909.65</v>
      </c>
      <c r="H17" s="69">
        <v>9934866.05</v>
      </c>
      <c r="I17" s="30">
        <f t="shared" si="3"/>
        <v>94.38486915000264</v>
      </c>
      <c r="J17" s="69">
        <f t="shared" si="1"/>
        <v>38702157.47</v>
      </c>
    </row>
    <row r="18" spans="1:10" ht="131.25" customHeight="1">
      <c r="A18" s="66" t="s">
        <v>17</v>
      </c>
      <c r="B18" s="31" t="s">
        <v>18</v>
      </c>
      <c r="C18" s="67">
        <v>46291215</v>
      </c>
      <c r="D18" s="67">
        <v>47590215</v>
      </c>
      <c r="E18" s="67">
        <v>47424681.2</v>
      </c>
      <c r="F18" s="68">
        <f t="shared" si="2"/>
        <v>99.65216841319166</v>
      </c>
      <c r="G18" s="69">
        <v>11202022.17</v>
      </c>
      <c r="H18" s="69">
        <v>10284526.45</v>
      </c>
      <c r="I18" s="30">
        <f t="shared" si="3"/>
        <v>91.80955272114052</v>
      </c>
      <c r="J18" s="69">
        <f t="shared" si="1"/>
        <v>57709207.650000006</v>
      </c>
    </row>
    <row r="19" spans="1:10" ht="102" customHeight="1">
      <c r="A19" s="66" t="s">
        <v>19</v>
      </c>
      <c r="B19" s="31" t="s">
        <v>20</v>
      </c>
      <c r="C19" s="67">
        <v>100170470</v>
      </c>
      <c r="D19" s="67">
        <v>94366927</v>
      </c>
      <c r="E19" s="67">
        <v>92794537.26</v>
      </c>
      <c r="F19" s="68">
        <f t="shared" si="2"/>
        <v>98.3337491322569</v>
      </c>
      <c r="G19" s="69">
        <v>19242651.26</v>
      </c>
      <c r="H19" s="69">
        <v>17589368.26</v>
      </c>
      <c r="I19" s="30">
        <f t="shared" si="3"/>
        <v>91.40823695414204</v>
      </c>
      <c r="J19" s="69">
        <f t="shared" si="1"/>
        <v>110383905.52000001</v>
      </c>
    </row>
    <row r="20" spans="1:10" ht="76.5" customHeight="1">
      <c r="A20" s="66" t="s">
        <v>21</v>
      </c>
      <c r="B20" s="31" t="s">
        <v>22</v>
      </c>
      <c r="C20" s="67">
        <v>4772988</v>
      </c>
      <c r="D20" s="67">
        <v>4618170</v>
      </c>
      <c r="E20" s="67">
        <v>4523576.1</v>
      </c>
      <c r="F20" s="68">
        <f t="shared" si="2"/>
        <v>97.95170164805539</v>
      </c>
      <c r="G20" s="69">
        <v>73740</v>
      </c>
      <c r="H20" s="69">
        <v>55397.68</v>
      </c>
      <c r="I20" s="30">
        <f t="shared" si="3"/>
        <v>75.12568483862219</v>
      </c>
      <c r="J20" s="69">
        <f t="shared" si="1"/>
        <v>4578973.779999999</v>
      </c>
    </row>
    <row r="21" spans="1:11" s="9" customFormat="1" ht="57.75" customHeight="1">
      <c r="A21" s="66" t="s">
        <v>23</v>
      </c>
      <c r="B21" s="55" t="s">
        <v>24</v>
      </c>
      <c r="C21" s="67">
        <v>15721839</v>
      </c>
      <c r="D21" s="67">
        <v>15312740</v>
      </c>
      <c r="E21" s="67">
        <v>15074730.19</v>
      </c>
      <c r="F21" s="68">
        <f t="shared" si="2"/>
        <v>98.44567458208002</v>
      </c>
      <c r="G21" s="69">
        <v>267562.81</v>
      </c>
      <c r="H21" s="69">
        <v>259362.16</v>
      </c>
      <c r="I21" s="30">
        <f t="shared" si="3"/>
        <v>96.9350561088815</v>
      </c>
      <c r="J21" s="69">
        <f t="shared" si="1"/>
        <v>15334092.35</v>
      </c>
      <c r="K21" s="21"/>
    </row>
    <row r="22" spans="1:11" s="9" customFormat="1" ht="54.75" customHeight="1">
      <c r="A22" s="66" t="s">
        <v>25</v>
      </c>
      <c r="B22" s="31" t="s">
        <v>26</v>
      </c>
      <c r="C22" s="67">
        <v>148960</v>
      </c>
      <c r="D22" s="67">
        <v>150770</v>
      </c>
      <c r="E22" s="67">
        <v>146610.5</v>
      </c>
      <c r="F22" s="68">
        <f t="shared" si="2"/>
        <v>97.24116203488758</v>
      </c>
      <c r="G22" s="69"/>
      <c r="H22" s="69"/>
      <c r="I22" s="30"/>
      <c r="J22" s="69">
        <f t="shared" si="1"/>
        <v>146610.5</v>
      </c>
      <c r="K22" s="21"/>
    </row>
    <row r="23" spans="1:11" s="9" customFormat="1" ht="54.75" customHeight="1">
      <c r="A23" s="66">
        <v>1170</v>
      </c>
      <c r="B23" s="31" t="s">
        <v>239</v>
      </c>
      <c r="C23" s="67">
        <v>2036012</v>
      </c>
      <c r="D23" s="67">
        <v>2061012</v>
      </c>
      <c r="E23" s="67">
        <v>1365463.3</v>
      </c>
      <c r="F23" s="68">
        <f t="shared" si="2"/>
        <v>66.25207907571621</v>
      </c>
      <c r="G23" s="69">
        <v>200000</v>
      </c>
      <c r="H23" s="69">
        <v>199950</v>
      </c>
      <c r="I23" s="30">
        <f t="shared" si="3"/>
        <v>99.97500000000001</v>
      </c>
      <c r="J23" s="69">
        <f t="shared" si="1"/>
        <v>1565413.3</v>
      </c>
      <c r="K23" s="21"/>
    </row>
    <row r="24" spans="1:11" ht="20.25">
      <c r="A24" s="73" t="s">
        <v>27</v>
      </c>
      <c r="B24" s="74" t="s">
        <v>28</v>
      </c>
      <c r="C24" s="75">
        <f>SUM(C25:C33)</f>
        <v>362656096.38</v>
      </c>
      <c r="D24" s="75">
        <f>SUM(D25:D33)</f>
        <v>362858096.38</v>
      </c>
      <c r="E24" s="75">
        <f>SUM(E25:E33)</f>
        <v>360254299.57000005</v>
      </c>
      <c r="F24" s="76">
        <f>E24/D24*100</f>
        <v>99.28242008763858</v>
      </c>
      <c r="G24" s="75">
        <f>SUM(G25:G33)</f>
        <v>35530484.839999996</v>
      </c>
      <c r="H24" s="75">
        <f>SUM(H25:H33)</f>
        <v>34755612.68</v>
      </c>
      <c r="I24" s="76">
        <f>H24/G24*100</f>
        <v>97.8191342913293</v>
      </c>
      <c r="J24" s="75">
        <f>J25+J26+J27+J28+J29+J30+J31+J32+J33</f>
        <v>395009912.25000006</v>
      </c>
      <c r="K24" s="3" t="b">
        <f>J24=E24+H24</f>
        <v>1</v>
      </c>
    </row>
    <row r="25" spans="1:10" ht="70.5" customHeight="1">
      <c r="A25" s="66" t="s">
        <v>29</v>
      </c>
      <c r="B25" s="31" t="s">
        <v>30</v>
      </c>
      <c r="C25" s="67">
        <v>200997842</v>
      </c>
      <c r="D25" s="67">
        <v>201017642</v>
      </c>
      <c r="E25" s="67">
        <v>200359984.33</v>
      </c>
      <c r="F25" s="68">
        <f t="shared" si="2"/>
        <v>99.6728358449255</v>
      </c>
      <c r="G25" s="69">
        <v>23687428.81</v>
      </c>
      <c r="H25" s="69">
        <v>22981775.85</v>
      </c>
      <c r="I25" s="30">
        <f aca="true" t="shared" si="4" ref="I25:I32">H25/G25*100</f>
        <v>97.02098118938896</v>
      </c>
      <c r="J25" s="69">
        <f t="shared" si="1"/>
        <v>223341760.18</v>
      </c>
    </row>
    <row r="26" spans="1:10" ht="75.75" customHeight="1">
      <c r="A26" s="66" t="s">
        <v>31</v>
      </c>
      <c r="B26" s="31" t="s">
        <v>32</v>
      </c>
      <c r="C26" s="67">
        <v>59783500</v>
      </c>
      <c r="D26" s="67">
        <v>59853500</v>
      </c>
      <c r="E26" s="67">
        <v>59736915.64</v>
      </c>
      <c r="F26" s="68">
        <f>E26/D26*100</f>
        <v>99.8052171385132</v>
      </c>
      <c r="G26" s="69">
        <v>4387872.54</v>
      </c>
      <c r="H26" s="69">
        <v>4387553.54</v>
      </c>
      <c r="I26" s="30">
        <f t="shared" si="4"/>
        <v>99.99272996202392</v>
      </c>
      <c r="J26" s="69">
        <f t="shared" si="1"/>
        <v>64124469.18</v>
      </c>
    </row>
    <row r="27" spans="1:10" ht="79.5" customHeight="1">
      <c r="A27" s="66" t="s">
        <v>33</v>
      </c>
      <c r="B27" s="31" t="s">
        <v>34</v>
      </c>
      <c r="C27" s="67">
        <v>61436770</v>
      </c>
      <c r="D27" s="67">
        <v>60725370</v>
      </c>
      <c r="E27" s="67">
        <v>60128817.79</v>
      </c>
      <c r="F27" s="68">
        <f t="shared" si="2"/>
        <v>99.01762276623428</v>
      </c>
      <c r="G27" s="69">
        <v>3296511.89</v>
      </c>
      <c r="H27" s="69">
        <v>3292416.45</v>
      </c>
      <c r="I27" s="30">
        <f t="shared" si="4"/>
        <v>99.87576444021259</v>
      </c>
      <c r="J27" s="69">
        <f t="shared" si="1"/>
        <v>63421234.24</v>
      </c>
    </row>
    <row r="28" spans="1:10" ht="48.75" customHeight="1">
      <c r="A28" s="66" t="s">
        <v>35</v>
      </c>
      <c r="B28" s="31" t="s">
        <v>36</v>
      </c>
      <c r="C28" s="67">
        <v>9871950</v>
      </c>
      <c r="D28" s="67">
        <v>9871950</v>
      </c>
      <c r="E28" s="67">
        <v>9863814.44</v>
      </c>
      <c r="F28" s="68">
        <f t="shared" si="2"/>
        <v>99.9175891287942</v>
      </c>
      <c r="G28" s="69">
        <v>3956627.6</v>
      </c>
      <c r="H28" s="69">
        <v>3956627.6</v>
      </c>
      <c r="I28" s="30">
        <f t="shared" si="4"/>
        <v>100</v>
      </c>
      <c r="J28" s="69">
        <f t="shared" si="1"/>
        <v>13820442.04</v>
      </c>
    </row>
    <row r="29" spans="1:11" s="9" customFormat="1" ht="99.75" customHeight="1">
      <c r="A29" s="66" t="s">
        <v>37</v>
      </c>
      <c r="B29" s="31" t="s">
        <v>38</v>
      </c>
      <c r="C29" s="67">
        <v>8952218</v>
      </c>
      <c r="D29" s="67">
        <v>8952218</v>
      </c>
      <c r="E29" s="67">
        <v>8533850.31</v>
      </c>
      <c r="F29" s="68">
        <f t="shared" si="2"/>
        <v>95.32665882354519</v>
      </c>
      <c r="G29" s="69"/>
      <c r="H29" s="69"/>
      <c r="I29" s="30"/>
      <c r="J29" s="69">
        <f t="shared" si="1"/>
        <v>8533850.31</v>
      </c>
      <c r="K29" s="21"/>
    </row>
    <row r="30" spans="1:11" s="9" customFormat="1" ht="60.75">
      <c r="A30" s="31" t="s">
        <v>196</v>
      </c>
      <c r="B30" s="56" t="s">
        <v>186</v>
      </c>
      <c r="C30" s="67">
        <v>13400746.38</v>
      </c>
      <c r="D30" s="67">
        <v>13390346.38</v>
      </c>
      <c r="E30" s="67">
        <v>13390249.69</v>
      </c>
      <c r="F30" s="68">
        <f>E30/D30*100</f>
        <v>99.99927791263006</v>
      </c>
      <c r="G30" s="69"/>
      <c r="H30" s="69"/>
      <c r="I30" s="68"/>
      <c r="J30" s="69">
        <f t="shared" si="1"/>
        <v>13390249.69</v>
      </c>
      <c r="K30" s="21"/>
    </row>
    <row r="31" spans="1:11" s="9" customFormat="1" ht="60.75">
      <c r="A31" s="31" t="s">
        <v>197</v>
      </c>
      <c r="B31" s="56" t="s">
        <v>187</v>
      </c>
      <c r="C31" s="67">
        <v>1734200</v>
      </c>
      <c r="D31" s="67">
        <v>1966200</v>
      </c>
      <c r="E31" s="67">
        <v>1966168.36</v>
      </c>
      <c r="F31" s="68">
        <f>E31/D31*100</f>
        <v>99.9983908045977</v>
      </c>
      <c r="G31" s="69"/>
      <c r="H31" s="69"/>
      <c r="I31" s="68"/>
      <c r="J31" s="69">
        <f t="shared" si="1"/>
        <v>1966168.36</v>
      </c>
      <c r="K31" s="21"/>
    </row>
    <row r="32" spans="1:11" s="9" customFormat="1" ht="76.5" customHeight="1">
      <c r="A32" s="66" t="s">
        <v>39</v>
      </c>
      <c r="B32" s="56" t="s">
        <v>200</v>
      </c>
      <c r="C32" s="67">
        <v>2416670</v>
      </c>
      <c r="D32" s="67">
        <v>2314670</v>
      </c>
      <c r="E32" s="67">
        <v>2224354.96</v>
      </c>
      <c r="F32" s="68">
        <f t="shared" si="2"/>
        <v>96.09814617202453</v>
      </c>
      <c r="G32" s="69">
        <v>202044</v>
      </c>
      <c r="H32" s="69">
        <v>137239.24</v>
      </c>
      <c r="I32" s="30">
        <f t="shared" si="4"/>
        <v>67.92542218526657</v>
      </c>
      <c r="J32" s="69">
        <f t="shared" si="1"/>
        <v>2361594.2</v>
      </c>
      <c r="K32" s="21"/>
    </row>
    <row r="33" spans="1:11" s="9" customFormat="1" ht="66.75" customHeight="1">
      <c r="A33" s="66" t="s">
        <v>40</v>
      </c>
      <c r="B33" s="56" t="s">
        <v>201</v>
      </c>
      <c r="C33" s="67">
        <v>4062200</v>
      </c>
      <c r="D33" s="67">
        <v>4766200</v>
      </c>
      <c r="E33" s="67">
        <v>4050144.05</v>
      </c>
      <c r="F33" s="68">
        <f t="shared" si="2"/>
        <v>84.9763763585246</v>
      </c>
      <c r="G33" s="69"/>
      <c r="H33" s="69"/>
      <c r="I33" s="30"/>
      <c r="J33" s="69">
        <f t="shared" si="1"/>
        <v>4050144.05</v>
      </c>
      <c r="K33" s="21"/>
    </row>
    <row r="34" spans="1:11" ht="40.5">
      <c r="A34" s="73" t="s">
        <v>41</v>
      </c>
      <c r="B34" s="74" t="s">
        <v>42</v>
      </c>
      <c r="C34" s="75">
        <f>SUM(C35:C87)</f>
        <v>669239317</v>
      </c>
      <c r="D34" s="75">
        <f>SUM(D35:D87)</f>
        <v>688763015</v>
      </c>
      <c r="E34" s="75">
        <f>SUM(E35:E87)</f>
        <v>649574544.4800001</v>
      </c>
      <c r="F34" s="76">
        <f t="shared" si="2"/>
        <v>94.3103114327357</v>
      </c>
      <c r="G34" s="75">
        <f>SUM(G35:G87)</f>
        <v>23356882.6</v>
      </c>
      <c r="H34" s="75">
        <f>SUM(H35:H87)</f>
        <v>23128201.070000004</v>
      </c>
      <c r="I34" s="76">
        <f>H34/G34*100</f>
        <v>99.0209244362088</v>
      </c>
      <c r="J34" s="75">
        <f>J35+J36+J37+J38+J39+J40+J41+J42+J43+J44+J45+J46+J47+J48+J49+J50+J52+J53+J54+J55+J56+J57+J61+J62+J63+J64+J65+J66+J67+J69+J70+J71+J72+J73+J74+J83+J86+J87+J51+J58+J60+J68+J75+J80+J78</f>
        <v>672702745.55</v>
      </c>
      <c r="K34" s="3" t="b">
        <f>J34=E34+H34</f>
        <v>1</v>
      </c>
    </row>
    <row r="35" spans="1:11" s="9" customFormat="1" ht="118.5" customHeight="1">
      <c r="A35" s="66" t="s">
        <v>43</v>
      </c>
      <c r="B35" s="53" t="s">
        <v>44</v>
      </c>
      <c r="C35" s="67">
        <v>74918555.92</v>
      </c>
      <c r="D35" s="67">
        <v>82415555.92</v>
      </c>
      <c r="E35" s="67">
        <v>82324533.03</v>
      </c>
      <c r="F35" s="68">
        <f t="shared" si="2"/>
        <v>99.88955617785513</v>
      </c>
      <c r="G35" s="69"/>
      <c r="H35" s="69"/>
      <c r="I35" s="30"/>
      <c r="J35" s="69">
        <f t="shared" si="1"/>
        <v>82324533.03</v>
      </c>
      <c r="K35" s="21"/>
    </row>
    <row r="36" spans="1:11" s="9" customFormat="1" ht="94.5" customHeight="1">
      <c r="A36" s="66" t="s">
        <v>45</v>
      </c>
      <c r="B36" s="31" t="s">
        <v>46</v>
      </c>
      <c r="C36" s="67">
        <v>73735644.08</v>
      </c>
      <c r="D36" s="67">
        <v>72607244.08</v>
      </c>
      <c r="E36" s="67">
        <v>71551793.51</v>
      </c>
      <c r="F36" s="68">
        <f t="shared" si="2"/>
        <v>98.54635638168958</v>
      </c>
      <c r="G36" s="69"/>
      <c r="H36" s="69"/>
      <c r="I36" s="30"/>
      <c r="J36" s="69">
        <f t="shared" si="1"/>
        <v>71551793.51</v>
      </c>
      <c r="K36" s="21"/>
    </row>
    <row r="37" spans="1:11" s="9" customFormat="1" ht="146.25" customHeight="1">
      <c r="A37" s="66" t="s">
        <v>47</v>
      </c>
      <c r="B37" s="57" t="s">
        <v>48</v>
      </c>
      <c r="C37" s="67">
        <v>3000</v>
      </c>
      <c r="D37" s="67">
        <v>3000</v>
      </c>
      <c r="E37" s="67">
        <v>2147.92</v>
      </c>
      <c r="F37" s="68">
        <f t="shared" si="2"/>
        <v>71.59733333333334</v>
      </c>
      <c r="G37" s="69"/>
      <c r="H37" s="69"/>
      <c r="I37" s="30"/>
      <c r="J37" s="69">
        <f t="shared" si="1"/>
        <v>2147.92</v>
      </c>
      <c r="K37" s="54"/>
    </row>
    <row r="38" spans="1:11" s="9" customFormat="1" ht="120" customHeight="1">
      <c r="A38" s="66" t="s">
        <v>49</v>
      </c>
      <c r="B38" s="58" t="s">
        <v>50</v>
      </c>
      <c r="C38" s="67">
        <v>46300</v>
      </c>
      <c r="D38" s="67">
        <v>46300</v>
      </c>
      <c r="E38" s="67">
        <v>16906.27</v>
      </c>
      <c r="F38" s="68">
        <f>E38/D38*100</f>
        <v>36.51462203023758</v>
      </c>
      <c r="G38" s="69"/>
      <c r="H38" s="69"/>
      <c r="I38" s="30"/>
      <c r="J38" s="69">
        <f t="shared" si="1"/>
        <v>16906.27</v>
      </c>
      <c r="K38" s="21"/>
    </row>
    <row r="39" spans="1:11" s="9" customFormat="1" ht="96.75" customHeight="1">
      <c r="A39" s="66" t="s">
        <v>51</v>
      </c>
      <c r="B39" s="53" t="s">
        <v>52</v>
      </c>
      <c r="C39" s="67">
        <v>512970</v>
      </c>
      <c r="D39" s="67">
        <v>426970</v>
      </c>
      <c r="E39" s="67">
        <v>426540.36</v>
      </c>
      <c r="F39" s="68">
        <f t="shared" si="2"/>
        <v>99.89937466332529</v>
      </c>
      <c r="G39" s="69">
        <v>100000</v>
      </c>
      <c r="H39" s="69">
        <v>72659.92</v>
      </c>
      <c r="I39" s="30">
        <f>H39/G39*100</f>
        <v>72.65992</v>
      </c>
      <c r="J39" s="69">
        <f t="shared" si="1"/>
        <v>499200.27999999997</v>
      </c>
      <c r="K39" s="21"/>
    </row>
    <row r="40" spans="1:11" s="9" customFormat="1" ht="87.75" customHeight="1">
      <c r="A40" s="66" t="s">
        <v>53</v>
      </c>
      <c r="B40" s="31" t="s">
        <v>202</v>
      </c>
      <c r="C40" s="67">
        <v>1360000</v>
      </c>
      <c r="D40" s="67">
        <v>1365000</v>
      </c>
      <c r="E40" s="67">
        <v>1354680.44</v>
      </c>
      <c r="F40" s="68">
        <f t="shared" si="2"/>
        <v>99.24398827838827</v>
      </c>
      <c r="G40" s="69"/>
      <c r="H40" s="69"/>
      <c r="I40" s="30"/>
      <c r="J40" s="69">
        <f t="shared" si="1"/>
        <v>1354680.44</v>
      </c>
      <c r="K40" s="21"/>
    </row>
    <row r="41" spans="1:11" s="9" customFormat="1" ht="113.25" customHeight="1">
      <c r="A41" s="66" t="s">
        <v>54</v>
      </c>
      <c r="B41" s="55" t="s">
        <v>55</v>
      </c>
      <c r="C41" s="67">
        <v>8000000</v>
      </c>
      <c r="D41" s="67">
        <v>8000000</v>
      </c>
      <c r="E41" s="67">
        <v>8000000</v>
      </c>
      <c r="F41" s="68">
        <f t="shared" si="2"/>
        <v>100</v>
      </c>
      <c r="G41" s="69"/>
      <c r="H41" s="69"/>
      <c r="I41" s="30"/>
      <c r="J41" s="69">
        <f t="shared" si="1"/>
        <v>8000000</v>
      </c>
      <c r="K41" s="21"/>
    </row>
    <row r="42" spans="1:11" s="9" customFormat="1" ht="117" customHeight="1">
      <c r="A42" s="66" t="s">
        <v>56</v>
      </c>
      <c r="B42" s="55" t="s">
        <v>57</v>
      </c>
      <c r="C42" s="67">
        <v>600000</v>
      </c>
      <c r="D42" s="67">
        <v>600000</v>
      </c>
      <c r="E42" s="67">
        <v>600000</v>
      </c>
      <c r="F42" s="68">
        <f t="shared" si="2"/>
        <v>100</v>
      </c>
      <c r="G42" s="69"/>
      <c r="H42" s="69"/>
      <c r="I42" s="30"/>
      <c r="J42" s="69">
        <f t="shared" si="1"/>
        <v>600000</v>
      </c>
      <c r="K42" s="21"/>
    </row>
    <row r="43" spans="1:11" s="9" customFormat="1" ht="111" customHeight="1">
      <c r="A43" s="66" t="s">
        <v>58</v>
      </c>
      <c r="B43" s="55" t="s">
        <v>59</v>
      </c>
      <c r="C43" s="67">
        <v>82000000</v>
      </c>
      <c r="D43" s="67">
        <v>91460181</v>
      </c>
      <c r="E43" s="67">
        <v>91460181</v>
      </c>
      <c r="F43" s="68">
        <f t="shared" si="2"/>
        <v>100</v>
      </c>
      <c r="G43" s="69"/>
      <c r="H43" s="69"/>
      <c r="I43" s="30"/>
      <c r="J43" s="69">
        <f t="shared" si="1"/>
        <v>91460181</v>
      </c>
      <c r="K43" s="21"/>
    </row>
    <row r="44" spans="1:11" s="9" customFormat="1" ht="72.75" customHeight="1">
      <c r="A44" s="66" t="s">
        <v>60</v>
      </c>
      <c r="B44" s="31" t="s">
        <v>203</v>
      </c>
      <c r="C44" s="67">
        <v>2814000</v>
      </c>
      <c r="D44" s="67">
        <v>2814000</v>
      </c>
      <c r="E44" s="67">
        <v>2531564.22</v>
      </c>
      <c r="F44" s="68">
        <f t="shared" si="2"/>
        <v>89.9631918976546</v>
      </c>
      <c r="G44" s="69"/>
      <c r="H44" s="69"/>
      <c r="I44" s="30"/>
      <c r="J44" s="69">
        <f t="shared" si="1"/>
        <v>2531564.22</v>
      </c>
      <c r="K44" s="21"/>
    </row>
    <row r="45" spans="1:11" s="9" customFormat="1" ht="66.75" customHeight="1">
      <c r="A45" s="66" t="s">
        <v>61</v>
      </c>
      <c r="B45" s="31" t="s">
        <v>62</v>
      </c>
      <c r="C45" s="67">
        <v>571520</v>
      </c>
      <c r="D45" s="67">
        <v>571520</v>
      </c>
      <c r="E45" s="67">
        <v>515140</v>
      </c>
      <c r="F45" s="68">
        <f t="shared" si="2"/>
        <v>90.13507838745801</v>
      </c>
      <c r="G45" s="69"/>
      <c r="H45" s="69"/>
      <c r="I45" s="30"/>
      <c r="J45" s="69">
        <f t="shared" si="1"/>
        <v>515140</v>
      </c>
      <c r="K45" s="21"/>
    </row>
    <row r="46" spans="1:11" s="9" customFormat="1" ht="63" customHeight="1">
      <c r="A46" s="66" t="s">
        <v>63</v>
      </c>
      <c r="B46" s="31" t="s">
        <v>64</v>
      </c>
      <c r="C46" s="67">
        <v>135697220</v>
      </c>
      <c r="D46" s="67">
        <v>135281196</v>
      </c>
      <c r="E46" s="67">
        <v>125432018.97</v>
      </c>
      <c r="F46" s="68">
        <f t="shared" si="2"/>
        <v>92.71947815275081</v>
      </c>
      <c r="G46" s="69"/>
      <c r="H46" s="69"/>
      <c r="I46" s="30"/>
      <c r="J46" s="69">
        <f t="shared" si="1"/>
        <v>125432018.97</v>
      </c>
      <c r="K46" s="21"/>
    </row>
    <row r="47" spans="1:11" s="9" customFormat="1" ht="89.25" customHeight="1">
      <c r="A47" s="66" t="s">
        <v>65</v>
      </c>
      <c r="B47" s="31" t="s">
        <v>66</v>
      </c>
      <c r="C47" s="67">
        <v>4266000</v>
      </c>
      <c r="D47" s="67">
        <v>4266000</v>
      </c>
      <c r="E47" s="67">
        <v>4149957.53</v>
      </c>
      <c r="F47" s="68">
        <f t="shared" si="2"/>
        <v>97.2798295827473</v>
      </c>
      <c r="G47" s="69"/>
      <c r="H47" s="69"/>
      <c r="I47" s="30"/>
      <c r="J47" s="69">
        <f t="shared" si="1"/>
        <v>4149957.53</v>
      </c>
      <c r="K47" s="21"/>
    </row>
    <row r="48" spans="1:11" s="9" customFormat="1" ht="55.5" customHeight="1">
      <c r="A48" s="66" t="s">
        <v>67</v>
      </c>
      <c r="B48" s="31" t="s">
        <v>68</v>
      </c>
      <c r="C48" s="67">
        <v>27062400</v>
      </c>
      <c r="D48" s="67">
        <v>27062400</v>
      </c>
      <c r="E48" s="67">
        <v>26572462.51</v>
      </c>
      <c r="F48" s="68">
        <f t="shared" si="2"/>
        <v>98.1896007375547</v>
      </c>
      <c r="G48" s="69"/>
      <c r="H48" s="69"/>
      <c r="I48" s="30"/>
      <c r="J48" s="69">
        <f t="shared" si="1"/>
        <v>26572462.51</v>
      </c>
      <c r="K48" s="21"/>
    </row>
    <row r="49" spans="1:11" s="9" customFormat="1" ht="69" customHeight="1">
      <c r="A49" s="66" t="s">
        <v>69</v>
      </c>
      <c r="B49" s="31" t="s">
        <v>70</v>
      </c>
      <c r="C49" s="67">
        <v>2700000</v>
      </c>
      <c r="D49" s="67">
        <v>2700000</v>
      </c>
      <c r="E49" s="67">
        <v>1174613.66</v>
      </c>
      <c r="F49" s="68">
        <f t="shared" si="2"/>
        <v>43.50420962962963</v>
      </c>
      <c r="G49" s="69"/>
      <c r="H49" s="69"/>
      <c r="I49" s="30"/>
      <c r="J49" s="69">
        <f t="shared" si="1"/>
        <v>1174613.66</v>
      </c>
      <c r="K49" s="21"/>
    </row>
    <row r="50" spans="1:11" s="9" customFormat="1" ht="70.5" customHeight="1">
      <c r="A50" s="66" t="s">
        <v>71</v>
      </c>
      <c r="B50" s="31" t="s">
        <v>204</v>
      </c>
      <c r="C50" s="67">
        <v>39337958</v>
      </c>
      <c r="D50" s="67">
        <v>39337958</v>
      </c>
      <c r="E50" s="67">
        <v>31523869.24</v>
      </c>
      <c r="F50" s="68">
        <f t="shared" si="2"/>
        <v>80.13600817815708</v>
      </c>
      <c r="G50" s="69"/>
      <c r="H50" s="69"/>
      <c r="I50" s="30"/>
      <c r="J50" s="69">
        <f t="shared" si="1"/>
        <v>31523869.24</v>
      </c>
      <c r="K50" s="21"/>
    </row>
    <row r="51" spans="1:11" s="9" customFormat="1" ht="70.5" customHeight="1">
      <c r="A51" s="66">
        <v>3049</v>
      </c>
      <c r="B51" s="31" t="s">
        <v>240</v>
      </c>
      <c r="C51" s="67">
        <v>572760</v>
      </c>
      <c r="D51" s="67">
        <v>1088000</v>
      </c>
      <c r="E51" s="67">
        <v>1086647.92</v>
      </c>
      <c r="F51" s="68">
        <f t="shared" si="2"/>
        <v>99.87572794117646</v>
      </c>
      <c r="G51" s="69"/>
      <c r="H51" s="69"/>
      <c r="I51" s="30"/>
      <c r="J51" s="69">
        <f t="shared" si="1"/>
        <v>1086647.92</v>
      </c>
      <c r="K51" s="21"/>
    </row>
    <row r="52" spans="1:10" ht="111.75" customHeight="1">
      <c r="A52" s="66" t="s">
        <v>72</v>
      </c>
      <c r="B52" s="31" t="s">
        <v>73</v>
      </c>
      <c r="C52" s="67">
        <v>179080</v>
      </c>
      <c r="D52" s="67">
        <v>179080</v>
      </c>
      <c r="E52" s="67">
        <v>179080</v>
      </c>
      <c r="F52" s="68">
        <f t="shared" si="2"/>
        <v>100</v>
      </c>
      <c r="G52" s="69"/>
      <c r="H52" s="69"/>
      <c r="I52" s="30"/>
      <c r="J52" s="69">
        <f t="shared" si="1"/>
        <v>179080</v>
      </c>
    </row>
    <row r="53" spans="1:11" s="9" customFormat="1" ht="100.5" customHeight="1">
      <c r="A53" s="66" t="s">
        <v>74</v>
      </c>
      <c r="B53" s="31" t="s">
        <v>75</v>
      </c>
      <c r="C53" s="67">
        <v>78472603.4</v>
      </c>
      <c r="D53" s="67">
        <v>78472603.4</v>
      </c>
      <c r="E53" s="67">
        <v>72416709</v>
      </c>
      <c r="F53" s="68">
        <f t="shared" si="2"/>
        <v>92.28279152517577</v>
      </c>
      <c r="G53" s="69"/>
      <c r="H53" s="69"/>
      <c r="I53" s="30"/>
      <c r="J53" s="69">
        <f t="shared" si="1"/>
        <v>72416709</v>
      </c>
      <c r="K53" s="21"/>
    </row>
    <row r="54" spans="1:11" s="9" customFormat="1" ht="81">
      <c r="A54" s="66">
        <v>3082</v>
      </c>
      <c r="B54" s="31" t="s">
        <v>188</v>
      </c>
      <c r="C54" s="67">
        <v>25694626.6</v>
      </c>
      <c r="D54" s="67">
        <v>25694626.6</v>
      </c>
      <c r="E54" s="67">
        <v>19312355.36</v>
      </c>
      <c r="F54" s="68">
        <f t="shared" si="2"/>
        <v>75.16106639977403</v>
      </c>
      <c r="G54" s="69"/>
      <c r="H54" s="69"/>
      <c r="I54" s="30"/>
      <c r="J54" s="69">
        <f t="shared" si="1"/>
        <v>19312355.36</v>
      </c>
      <c r="K54" s="21"/>
    </row>
    <row r="55" spans="1:11" s="9" customFormat="1" ht="108" customHeight="1">
      <c r="A55" s="66" t="s">
        <v>76</v>
      </c>
      <c r="B55" s="31" t="s">
        <v>77</v>
      </c>
      <c r="C55" s="67">
        <v>13918200</v>
      </c>
      <c r="D55" s="67">
        <v>13918200</v>
      </c>
      <c r="E55" s="67">
        <v>12268365.87</v>
      </c>
      <c r="F55" s="68">
        <f t="shared" si="2"/>
        <v>88.14621050135793</v>
      </c>
      <c r="G55" s="69"/>
      <c r="H55" s="69"/>
      <c r="I55" s="30"/>
      <c r="J55" s="69">
        <f t="shared" si="1"/>
        <v>12268365.87</v>
      </c>
      <c r="K55" s="21"/>
    </row>
    <row r="56" spans="1:11" s="9" customFormat="1" ht="167.25" customHeight="1">
      <c r="A56" s="66" t="s">
        <v>78</v>
      </c>
      <c r="B56" s="31" t="s">
        <v>79</v>
      </c>
      <c r="C56" s="67">
        <v>1200000</v>
      </c>
      <c r="D56" s="67">
        <v>1616024</v>
      </c>
      <c r="E56" s="67">
        <v>1508301.83</v>
      </c>
      <c r="F56" s="68">
        <f t="shared" si="2"/>
        <v>93.33412313183467</v>
      </c>
      <c r="G56" s="69"/>
      <c r="H56" s="69"/>
      <c r="I56" s="30"/>
      <c r="J56" s="69">
        <f t="shared" si="1"/>
        <v>1508301.83</v>
      </c>
      <c r="K56" s="21"/>
    </row>
    <row r="57" spans="1:11" s="9" customFormat="1" ht="153.75" customHeight="1">
      <c r="A57" s="66" t="s">
        <v>80</v>
      </c>
      <c r="B57" s="31" t="s">
        <v>81</v>
      </c>
      <c r="C57" s="67">
        <v>264192</v>
      </c>
      <c r="D57" s="67">
        <v>289523.23</v>
      </c>
      <c r="E57" s="67">
        <v>279171.16</v>
      </c>
      <c r="F57" s="68">
        <f t="shared" si="2"/>
        <v>96.42444234958279</v>
      </c>
      <c r="G57" s="69"/>
      <c r="H57" s="69"/>
      <c r="I57" s="30"/>
      <c r="J57" s="69">
        <f t="shared" si="1"/>
        <v>279171.16</v>
      </c>
      <c r="K57" s="21"/>
    </row>
    <row r="58" spans="1:11" s="9" customFormat="1" ht="147" customHeight="1">
      <c r="A58" s="100">
        <v>3086</v>
      </c>
      <c r="B58" s="62" t="s">
        <v>241</v>
      </c>
      <c r="C58" s="94">
        <v>249988</v>
      </c>
      <c r="D58" s="94">
        <v>249988</v>
      </c>
      <c r="E58" s="94">
        <v>174634.71</v>
      </c>
      <c r="F58" s="104">
        <f t="shared" si="2"/>
        <v>69.85723714738306</v>
      </c>
      <c r="G58" s="94"/>
      <c r="H58" s="94"/>
      <c r="I58" s="104"/>
      <c r="J58" s="123">
        <f t="shared" si="1"/>
        <v>174634.71</v>
      </c>
      <c r="K58" s="21"/>
    </row>
    <row r="59" spans="1:11" s="9" customFormat="1" ht="129" customHeight="1">
      <c r="A59" s="96"/>
      <c r="B59" s="61" t="s">
        <v>242</v>
      </c>
      <c r="C59" s="96"/>
      <c r="D59" s="96"/>
      <c r="E59" s="96"/>
      <c r="F59" s="106"/>
      <c r="G59" s="96"/>
      <c r="H59" s="96"/>
      <c r="I59" s="106"/>
      <c r="J59" s="124"/>
      <c r="K59" s="21"/>
    </row>
    <row r="60" spans="1:11" s="9" customFormat="1" ht="40.5">
      <c r="A60" s="66">
        <v>3087</v>
      </c>
      <c r="B60" s="31" t="s">
        <v>243</v>
      </c>
      <c r="C60" s="67">
        <v>21208032</v>
      </c>
      <c r="D60" s="67">
        <v>20667460.77</v>
      </c>
      <c r="E60" s="67">
        <v>17833991.92</v>
      </c>
      <c r="F60" s="68">
        <f t="shared" si="2"/>
        <v>86.29019364530286</v>
      </c>
      <c r="G60" s="69"/>
      <c r="H60" s="69"/>
      <c r="I60" s="30"/>
      <c r="J60" s="69">
        <f t="shared" si="1"/>
        <v>17833991.92</v>
      </c>
      <c r="K60" s="21"/>
    </row>
    <row r="61" spans="1:10" ht="104.25" customHeight="1">
      <c r="A61" s="66" t="s">
        <v>82</v>
      </c>
      <c r="B61" s="31" t="s">
        <v>83</v>
      </c>
      <c r="C61" s="67">
        <v>117846</v>
      </c>
      <c r="D61" s="67">
        <v>117846</v>
      </c>
      <c r="E61" s="67">
        <v>116511</v>
      </c>
      <c r="F61" s="68">
        <f t="shared" si="2"/>
        <v>98.86716562293162</v>
      </c>
      <c r="G61" s="69"/>
      <c r="H61" s="69"/>
      <c r="I61" s="30"/>
      <c r="J61" s="69">
        <f t="shared" si="1"/>
        <v>116511</v>
      </c>
    </row>
    <row r="62" spans="1:11" s="9" customFormat="1" ht="159" customHeight="1">
      <c r="A62" s="66" t="s">
        <v>84</v>
      </c>
      <c r="B62" s="31" t="s">
        <v>205</v>
      </c>
      <c r="C62" s="67">
        <v>17985684</v>
      </c>
      <c r="D62" s="67">
        <v>17952884</v>
      </c>
      <c r="E62" s="67">
        <v>17934622.75</v>
      </c>
      <c r="F62" s="68">
        <f t="shared" si="2"/>
        <v>99.89828235953621</v>
      </c>
      <c r="G62" s="69">
        <v>514558.93</v>
      </c>
      <c r="H62" s="69">
        <v>484410.6</v>
      </c>
      <c r="I62" s="30">
        <f aca="true" t="shared" si="5" ref="I62:I67">H62/G62*100</f>
        <v>94.14093736552196</v>
      </c>
      <c r="J62" s="69">
        <f t="shared" si="1"/>
        <v>18419033.35</v>
      </c>
      <c r="K62" s="21"/>
    </row>
    <row r="63" spans="1:11" s="9" customFormat="1" ht="93" customHeight="1">
      <c r="A63" s="66" t="s">
        <v>85</v>
      </c>
      <c r="B63" s="31" t="s">
        <v>206</v>
      </c>
      <c r="C63" s="67">
        <v>5357323</v>
      </c>
      <c r="D63" s="67">
        <v>5255264</v>
      </c>
      <c r="E63" s="67">
        <v>5250961.24</v>
      </c>
      <c r="F63" s="68">
        <f t="shared" si="2"/>
        <v>99.9181247602404</v>
      </c>
      <c r="G63" s="69">
        <v>355269.89</v>
      </c>
      <c r="H63" s="69">
        <v>351146.88</v>
      </c>
      <c r="I63" s="30">
        <f t="shared" si="5"/>
        <v>98.83947102863122</v>
      </c>
      <c r="J63" s="69">
        <f t="shared" si="1"/>
        <v>5602108.12</v>
      </c>
      <c r="K63" s="21"/>
    </row>
    <row r="64" spans="1:11" s="9" customFormat="1" ht="100.5" customHeight="1">
      <c r="A64" s="66" t="s">
        <v>86</v>
      </c>
      <c r="B64" s="31" t="s">
        <v>207</v>
      </c>
      <c r="C64" s="67">
        <v>3393343</v>
      </c>
      <c r="D64" s="67">
        <v>3511988</v>
      </c>
      <c r="E64" s="67">
        <v>3475826.83</v>
      </c>
      <c r="F64" s="68">
        <f t="shared" si="2"/>
        <v>98.97035041122008</v>
      </c>
      <c r="G64" s="69">
        <v>88478</v>
      </c>
      <c r="H64" s="69">
        <v>87965.76</v>
      </c>
      <c r="I64" s="30">
        <f t="shared" si="5"/>
        <v>99.42105382128891</v>
      </c>
      <c r="J64" s="69">
        <f t="shared" si="1"/>
        <v>3563792.59</v>
      </c>
      <c r="K64" s="21"/>
    </row>
    <row r="65" spans="1:11" s="9" customFormat="1" ht="117" customHeight="1">
      <c r="A65" s="66" t="s">
        <v>87</v>
      </c>
      <c r="B65" s="31" t="s">
        <v>208</v>
      </c>
      <c r="C65" s="67">
        <v>1225790</v>
      </c>
      <c r="D65" s="67">
        <v>1485790</v>
      </c>
      <c r="E65" s="67">
        <v>1368164.38</v>
      </c>
      <c r="F65" s="68">
        <f t="shared" si="2"/>
        <v>92.08329440903492</v>
      </c>
      <c r="G65" s="69">
        <v>10000</v>
      </c>
      <c r="H65" s="69">
        <v>10000</v>
      </c>
      <c r="I65" s="30">
        <f t="shared" si="5"/>
        <v>100</v>
      </c>
      <c r="J65" s="69">
        <f t="shared" si="1"/>
        <v>1378164.38</v>
      </c>
      <c r="K65" s="21"/>
    </row>
    <row r="66" spans="1:12" s="9" customFormat="1" ht="95.25" customHeight="1">
      <c r="A66" s="66" t="s">
        <v>88</v>
      </c>
      <c r="B66" s="31" t="s">
        <v>89</v>
      </c>
      <c r="C66" s="67">
        <v>3279368</v>
      </c>
      <c r="D66" s="67">
        <v>3239091</v>
      </c>
      <c r="E66" s="67">
        <v>3115240.55</v>
      </c>
      <c r="F66" s="68">
        <f t="shared" si="2"/>
        <v>96.17638250978437</v>
      </c>
      <c r="G66" s="69">
        <v>1517887.47</v>
      </c>
      <c r="H66" s="69">
        <v>1427267.84</v>
      </c>
      <c r="I66" s="30">
        <f t="shared" si="5"/>
        <v>94.02988483724687</v>
      </c>
      <c r="J66" s="69">
        <f t="shared" si="1"/>
        <v>4542508.39</v>
      </c>
      <c r="K66" s="36"/>
      <c r="L66" s="37"/>
    </row>
    <row r="67" spans="1:11" s="9" customFormat="1" ht="66.75" customHeight="1">
      <c r="A67" s="66" t="s">
        <v>90</v>
      </c>
      <c r="B67" s="31" t="s">
        <v>91</v>
      </c>
      <c r="C67" s="67">
        <v>6305396</v>
      </c>
      <c r="D67" s="67">
        <v>5505396</v>
      </c>
      <c r="E67" s="67">
        <v>5336586.89</v>
      </c>
      <c r="F67" s="68">
        <f t="shared" si="2"/>
        <v>96.93375172285516</v>
      </c>
      <c r="G67" s="69">
        <v>1276503</v>
      </c>
      <c r="H67" s="69">
        <v>1266466.16</v>
      </c>
      <c r="I67" s="30">
        <f t="shared" si="5"/>
        <v>99.21372374369663</v>
      </c>
      <c r="J67" s="69">
        <f t="shared" si="1"/>
        <v>6603053.05</v>
      </c>
      <c r="K67" s="21"/>
    </row>
    <row r="68" spans="1:11" s="9" customFormat="1" ht="116.25" customHeight="1">
      <c r="A68" s="66">
        <v>3140</v>
      </c>
      <c r="B68" s="31" t="s">
        <v>244</v>
      </c>
      <c r="C68" s="67">
        <v>1925000</v>
      </c>
      <c r="D68" s="67">
        <v>1925000</v>
      </c>
      <c r="E68" s="67">
        <v>1925000</v>
      </c>
      <c r="F68" s="68">
        <f t="shared" si="2"/>
        <v>100</v>
      </c>
      <c r="G68" s="69"/>
      <c r="H68" s="69"/>
      <c r="I68" s="30"/>
      <c r="J68" s="69">
        <f t="shared" si="1"/>
        <v>1925000</v>
      </c>
      <c r="K68" s="21"/>
    </row>
    <row r="69" spans="1:10" ht="207" customHeight="1">
      <c r="A69" s="66" t="s">
        <v>92</v>
      </c>
      <c r="B69" s="31" t="s">
        <v>93</v>
      </c>
      <c r="C69" s="67">
        <v>1554600</v>
      </c>
      <c r="D69" s="67">
        <v>1274600</v>
      </c>
      <c r="E69" s="67">
        <v>1194346.57</v>
      </c>
      <c r="F69" s="68">
        <f t="shared" si="2"/>
        <v>93.70363800407972</v>
      </c>
      <c r="G69" s="69"/>
      <c r="H69" s="69"/>
      <c r="I69" s="30"/>
      <c r="J69" s="69">
        <f t="shared" si="1"/>
        <v>1194346.57</v>
      </c>
    </row>
    <row r="70" spans="1:11" s="9" customFormat="1" ht="142.5" customHeight="1">
      <c r="A70" s="66" t="s">
        <v>94</v>
      </c>
      <c r="B70" s="31" t="s">
        <v>95</v>
      </c>
      <c r="C70" s="67">
        <v>135534</v>
      </c>
      <c r="D70" s="67">
        <v>135534</v>
      </c>
      <c r="E70" s="67">
        <v>122620.84</v>
      </c>
      <c r="F70" s="68">
        <f>E70/D70*100</f>
        <v>90.47238331341212</v>
      </c>
      <c r="G70" s="69"/>
      <c r="H70" s="69"/>
      <c r="I70" s="30"/>
      <c r="J70" s="69">
        <f t="shared" si="1"/>
        <v>122620.84</v>
      </c>
      <c r="K70" s="21"/>
    </row>
    <row r="71" spans="1:11" s="9" customFormat="1" ht="63" customHeight="1">
      <c r="A71" s="66" t="s">
        <v>96</v>
      </c>
      <c r="B71" s="31" t="s">
        <v>97</v>
      </c>
      <c r="C71" s="67">
        <v>168</v>
      </c>
      <c r="D71" s="67">
        <v>168</v>
      </c>
      <c r="E71" s="67">
        <v>0</v>
      </c>
      <c r="F71" s="68">
        <f>E71/D71*100</f>
        <v>0</v>
      </c>
      <c r="G71" s="69"/>
      <c r="H71" s="69"/>
      <c r="I71" s="30"/>
      <c r="J71" s="69">
        <f t="shared" si="1"/>
        <v>0</v>
      </c>
      <c r="K71" s="21"/>
    </row>
    <row r="72" spans="1:10" ht="180" customHeight="1">
      <c r="A72" s="66" t="s">
        <v>98</v>
      </c>
      <c r="B72" s="31" t="s">
        <v>209</v>
      </c>
      <c r="C72" s="67">
        <v>1808500</v>
      </c>
      <c r="D72" s="67">
        <v>1808500</v>
      </c>
      <c r="E72" s="67">
        <v>1808473.97</v>
      </c>
      <c r="F72" s="68">
        <f t="shared" si="2"/>
        <v>99.9985606856511</v>
      </c>
      <c r="G72" s="69"/>
      <c r="H72" s="69"/>
      <c r="I72" s="30"/>
      <c r="J72" s="69">
        <f t="shared" si="1"/>
        <v>1808473.97</v>
      </c>
    </row>
    <row r="73" spans="1:11" s="9" customFormat="1" ht="131.25" customHeight="1">
      <c r="A73" s="66" t="s">
        <v>99</v>
      </c>
      <c r="B73" s="31" t="s">
        <v>100</v>
      </c>
      <c r="C73" s="67">
        <v>550000</v>
      </c>
      <c r="D73" s="67">
        <v>625000</v>
      </c>
      <c r="E73" s="67">
        <v>624963.04</v>
      </c>
      <c r="F73" s="68">
        <f t="shared" si="2"/>
        <v>99.9940864</v>
      </c>
      <c r="G73" s="69"/>
      <c r="H73" s="69"/>
      <c r="I73" s="30"/>
      <c r="J73" s="69">
        <f t="shared" si="1"/>
        <v>624963.04</v>
      </c>
      <c r="K73" s="21"/>
    </row>
    <row r="74" spans="1:11" s="9" customFormat="1" ht="131.25" customHeight="1">
      <c r="A74" s="66">
        <v>3210</v>
      </c>
      <c r="B74" s="31" t="s">
        <v>192</v>
      </c>
      <c r="C74" s="67">
        <v>250000</v>
      </c>
      <c r="D74" s="67">
        <v>311000</v>
      </c>
      <c r="E74" s="67">
        <v>275631.35</v>
      </c>
      <c r="F74" s="68">
        <f t="shared" si="2"/>
        <v>88.62744372990353</v>
      </c>
      <c r="G74" s="69">
        <v>274211.55</v>
      </c>
      <c r="H74" s="69">
        <v>274211.55</v>
      </c>
      <c r="I74" s="30">
        <f>H74/G74*100</f>
        <v>100</v>
      </c>
      <c r="J74" s="69">
        <f aca="true" t="shared" si="6" ref="J74:J82">H74+E74</f>
        <v>549842.8999999999</v>
      </c>
      <c r="K74" s="21"/>
    </row>
    <row r="75" spans="1:11" s="9" customFormat="1" ht="141.75">
      <c r="A75" s="100">
        <v>3221</v>
      </c>
      <c r="B75" s="78" t="s">
        <v>249</v>
      </c>
      <c r="C75" s="94"/>
      <c r="D75" s="94"/>
      <c r="E75" s="94"/>
      <c r="F75" s="94"/>
      <c r="G75" s="94">
        <v>5371203.12</v>
      </c>
      <c r="H75" s="94">
        <v>5371193.5</v>
      </c>
      <c r="I75" s="97">
        <f aca="true" t="shared" si="7" ref="I75:I82">H75/G75*100</f>
        <v>99.99982089673793</v>
      </c>
      <c r="J75" s="94">
        <f t="shared" si="6"/>
        <v>5371193.5</v>
      </c>
      <c r="K75" s="21"/>
    </row>
    <row r="76" spans="1:11" s="9" customFormat="1" ht="141.75">
      <c r="A76" s="95"/>
      <c r="B76" s="78" t="s">
        <v>250</v>
      </c>
      <c r="C76" s="95"/>
      <c r="D76" s="95"/>
      <c r="E76" s="95"/>
      <c r="F76" s="95"/>
      <c r="G76" s="95"/>
      <c r="H76" s="95"/>
      <c r="I76" s="98" t="e">
        <f t="shared" si="7"/>
        <v>#DIV/0!</v>
      </c>
      <c r="J76" s="95">
        <f t="shared" si="6"/>
        <v>0</v>
      </c>
      <c r="K76" s="21"/>
    </row>
    <row r="77" spans="1:11" s="9" customFormat="1" ht="121.5">
      <c r="A77" s="96"/>
      <c r="B77" s="60" t="s">
        <v>251</v>
      </c>
      <c r="C77" s="96"/>
      <c r="D77" s="96"/>
      <c r="E77" s="96"/>
      <c r="F77" s="96"/>
      <c r="G77" s="96"/>
      <c r="H77" s="96"/>
      <c r="I77" s="99" t="e">
        <f t="shared" si="7"/>
        <v>#DIV/0!</v>
      </c>
      <c r="J77" s="96">
        <f t="shared" si="6"/>
        <v>0</v>
      </c>
      <c r="K77" s="21"/>
    </row>
    <row r="78" spans="1:11" s="9" customFormat="1" ht="409.5">
      <c r="A78" s="100">
        <v>3222</v>
      </c>
      <c r="B78" s="79" t="s">
        <v>261</v>
      </c>
      <c r="C78" s="72"/>
      <c r="D78" s="94"/>
      <c r="E78" s="94"/>
      <c r="F78" s="94"/>
      <c r="G78" s="94">
        <v>854690</v>
      </c>
      <c r="H78" s="94">
        <v>854689.62</v>
      </c>
      <c r="I78" s="97">
        <f t="shared" si="7"/>
        <v>99.99995553943535</v>
      </c>
      <c r="J78" s="94">
        <f t="shared" si="6"/>
        <v>854689.62</v>
      </c>
      <c r="K78" s="21"/>
    </row>
    <row r="79" spans="1:11" s="9" customFormat="1" ht="60.75">
      <c r="A79" s="101"/>
      <c r="B79" s="60" t="s">
        <v>262</v>
      </c>
      <c r="C79" s="72"/>
      <c r="D79" s="95"/>
      <c r="E79" s="95"/>
      <c r="F79" s="95"/>
      <c r="G79" s="95"/>
      <c r="H79" s="95"/>
      <c r="I79" s="98" t="e">
        <f t="shared" si="7"/>
        <v>#DIV/0!</v>
      </c>
      <c r="J79" s="95">
        <f t="shared" si="6"/>
        <v>0</v>
      </c>
      <c r="K79" s="21"/>
    </row>
    <row r="80" spans="1:11" s="9" customFormat="1" ht="162">
      <c r="A80" s="100">
        <v>3223</v>
      </c>
      <c r="B80" s="80" t="s">
        <v>252</v>
      </c>
      <c r="C80" s="94"/>
      <c r="D80" s="94"/>
      <c r="E80" s="94"/>
      <c r="F80" s="94"/>
      <c r="G80" s="94">
        <v>7952988.36</v>
      </c>
      <c r="H80" s="94">
        <v>7945550.02</v>
      </c>
      <c r="I80" s="97">
        <f t="shared" si="7"/>
        <v>99.9064711318149</v>
      </c>
      <c r="J80" s="94">
        <f t="shared" si="6"/>
        <v>7945550.02</v>
      </c>
      <c r="K80" s="21"/>
    </row>
    <row r="81" spans="1:11" s="9" customFormat="1" ht="141.75">
      <c r="A81" s="95"/>
      <c r="B81" s="60" t="s">
        <v>253</v>
      </c>
      <c r="C81" s="95"/>
      <c r="D81" s="95"/>
      <c r="E81" s="95"/>
      <c r="F81" s="95"/>
      <c r="G81" s="95"/>
      <c r="H81" s="95"/>
      <c r="I81" s="98" t="e">
        <f t="shared" si="7"/>
        <v>#DIV/0!</v>
      </c>
      <c r="J81" s="95">
        <f t="shared" si="6"/>
        <v>0</v>
      </c>
      <c r="K81" s="21"/>
    </row>
    <row r="82" spans="1:11" s="9" customFormat="1" ht="40.5">
      <c r="A82" s="96"/>
      <c r="B82" s="60" t="s">
        <v>254</v>
      </c>
      <c r="C82" s="96"/>
      <c r="D82" s="96"/>
      <c r="E82" s="96"/>
      <c r="F82" s="96"/>
      <c r="G82" s="96"/>
      <c r="H82" s="96"/>
      <c r="I82" s="99" t="e">
        <f t="shared" si="7"/>
        <v>#DIV/0!</v>
      </c>
      <c r="J82" s="96">
        <f t="shared" si="6"/>
        <v>0</v>
      </c>
      <c r="K82" s="21"/>
    </row>
    <row r="83" spans="1:10" ht="165.75" customHeight="1">
      <c r="A83" s="100" t="s">
        <v>101</v>
      </c>
      <c r="B83" s="59" t="s">
        <v>210</v>
      </c>
      <c r="C83" s="94">
        <v>1030700</v>
      </c>
      <c r="D83" s="94">
        <v>643327</v>
      </c>
      <c r="E83" s="94">
        <v>612273.98</v>
      </c>
      <c r="F83" s="104">
        <f t="shared" si="2"/>
        <v>95.1730581803655</v>
      </c>
      <c r="G83" s="94"/>
      <c r="H83" s="94"/>
      <c r="I83" s="104"/>
      <c r="J83" s="94">
        <f t="shared" si="1"/>
        <v>612273.98</v>
      </c>
    </row>
    <row r="84" spans="1:10" ht="123" customHeight="1">
      <c r="A84" s="95"/>
      <c r="B84" s="60" t="s">
        <v>211</v>
      </c>
      <c r="C84" s="95"/>
      <c r="D84" s="95"/>
      <c r="E84" s="95"/>
      <c r="F84" s="105"/>
      <c r="G84" s="95"/>
      <c r="H84" s="95"/>
      <c r="I84" s="105"/>
      <c r="J84" s="95"/>
    </row>
    <row r="85" spans="1:10" ht="34.5" customHeight="1">
      <c r="A85" s="96"/>
      <c r="B85" s="60" t="s">
        <v>212</v>
      </c>
      <c r="C85" s="96"/>
      <c r="D85" s="96"/>
      <c r="E85" s="96"/>
      <c r="F85" s="106"/>
      <c r="G85" s="96"/>
      <c r="H85" s="96"/>
      <c r="I85" s="106"/>
      <c r="J85" s="96"/>
    </row>
    <row r="86" spans="1:14" s="9" customFormat="1" ht="115.5" customHeight="1">
      <c r="A86" s="66" t="s">
        <v>102</v>
      </c>
      <c r="B86" s="56" t="s">
        <v>103</v>
      </c>
      <c r="C86" s="67">
        <v>5249475</v>
      </c>
      <c r="D86" s="67">
        <v>5224975</v>
      </c>
      <c r="E86" s="67">
        <v>5195614.1</v>
      </c>
      <c r="F86" s="68">
        <f t="shared" si="2"/>
        <v>99.43806621084312</v>
      </c>
      <c r="G86" s="69">
        <v>4622092.28</v>
      </c>
      <c r="H86" s="69">
        <v>4582595.12</v>
      </c>
      <c r="I86" s="30">
        <f>H86/G86*100</f>
        <v>99.1454701116439</v>
      </c>
      <c r="J86" s="69">
        <f t="shared" si="1"/>
        <v>9778209.219999999</v>
      </c>
      <c r="K86" s="34"/>
      <c r="L86" s="34"/>
      <c r="M86" s="35"/>
      <c r="N86" s="35"/>
    </row>
    <row r="87" spans="1:11" s="9" customFormat="1" ht="81.75" customHeight="1">
      <c r="A87" s="66" t="s">
        <v>104</v>
      </c>
      <c r="B87" s="56" t="s">
        <v>105</v>
      </c>
      <c r="C87" s="67">
        <v>23685540</v>
      </c>
      <c r="D87" s="67">
        <v>28613821</v>
      </c>
      <c r="E87" s="67">
        <v>28522040.56</v>
      </c>
      <c r="F87" s="68">
        <f t="shared" si="2"/>
        <v>99.67924437634525</v>
      </c>
      <c r="G87" s="69">
        <v>419000</v>
      </c>
      <c r="H87" s="69">
        <v>400044.1</v>
      </c>
      <c r="I87" s="30">
        <f>H87/G87*100</f>
        <v>95.47591885441527</v>
      </c>
      <c r="J87" s="69">
        <f t="shared" si="1"/>
        <v>28922084.66</v>
      </c>
      <c r="K87" s="21"/>
    </row>
    <row r="88" spans="1:11" ht="20.25">
      <c r="A88" s="73" t="s">
        <v>106</v>
      </c>
      <c r="B88" s="74" t="s">
        <v>107</v>
      </c>
      <c r="C88" s="75">
        <f>SUM(C89:C94)</f>
        <v>35143664</v>
      </c>
      <c r="D88" s="75">
        <f>SUM(D89:D94)</f>
        <v>35765349</v>
      </c>
      <c r="E88" s="75">
        <f>SUM(E89:E94)</f>
        <v>35701752.900000006</v>
      </c>
      <c r="F88" s="76">
        <f>E88/D88*100</f>
        <v>99.82218515468702</v>
      </c>
      <c r="G88" s="75">
        <f>SUM(G89:G94)</f>
        <v>9122441.6</v>
      </c>
      <c r="H88" s="75">
        <f>SUM(H89:H94)</f>
        <v>9097521.43</v>
      </c>
      <c r="I88" s="76">
        <f>H88/G88*100</f>
        <v>99.7268256559735</v>
      </c>
      <c r="J88" s="75">
        <f>J89+J90+J91+J92+J93+J94</f>
        <v>44799274.33</v>
      </c>
      <c r="K88" s="3" t="b">
        <f>J88=E88+H88</f>
        <v>1</v>
      </c>
    </row>
    <row r="89" spans="1:10" ht="20.25">
      <c r="A89" s="66" t="s">
        <v>108</v>
      </c>
      <c r="B89" s="31" t="s">
        <v>109</v>
      </c>
      <c r="C89" s="67">
        <v>726700</v>
      </c>
      <c r="D89" s="67">
        <v>726700</v>
      </c>
      <c r="E89" s="67">
        <v>726623.31</v>
      </c>
      <c r="F89" s="68">
        <f t="shared" si="2"/>
        <v>99.98944681436632</v>
      </c>
      <c r="G89" s="69"/>
      <c r="H89" s="69"/>
      <c r="I89" s="30"/>
      <c r="J89" s="69">
        <f t="shared" si="1"/>
        <v>726623.31</v>
      </c>
    </row>
    <row r="90" spans="1:10" ht="20.25">
      <c r="A90" s="66" t="s">
        <v>110</v>
      </c>
      <c r="B90" s="31" t="s">
        <v>111</v>
      </c>
      <c r="C90" s="67">
        <v>7796525</v>
      </c>
      <c r="D90" s="67">
        <v>7945270</v>
      </c>
      <c r="E90" s="67">
        <v>7933988.51</v>
      </c>
      <c r="F90" s="68">
        <f t="shared" si="2"/>
        <v>99.85800998581546</v>
      </c>
      <c r="G90" s="69">
        <v>893208.19</v>
      </c>
      <c r="H90" s="69">
        <v>891337.38</v>
      </c>
      <c r="I90" s="30">
        <f aca="true" t="shared" si="8" ref="I90:I95">H90/G90*100</f>
        <v>99.79055162940233</v>
      </c>
      <c r="J90" s="69">
        <f t="shared" si="1"/>
        <v>8825325.89</v>
      </c>
    </row>
    <row r="91" spans="1:10" ht="20.25">
      <c r="A91" s="66" t="s">
        <v>112</v>
      </c>
      <c r="B91" s="31" t="s">
        <v>213</v>
      </c>
      <c r="C91" s="67">
        <v>1220535</v>
      </c>
      <c r="D91" s="67">
        <v>1220535</v>
      </c>
      <c r="E91" s="67">
        <v>1218322.58</v>
      </c>
      <c r="F91" s="68">
        <f t="shared" si="2"/>
        <v>99.81873358813964</v>
      </c>
      <c r="G91" s="69">
        <v>5073346.64</v>
      </c>
      <c r="H91" s="69">
        <v>5059432.31</v>
      </c>
      <c r="I91" s="30">
        <f t="shared" si="8"/>
        <v>99.72573665890884</v>
      </c>
      <c r="J91" s="69">
        <f t="shared" si="1"/>
        <v>6277754.89</v>
      </c>
    </row>
    <row r="92" spans="1:10" ht="113.25" customHeight="1">
      <c r="A92" s="66" t="s">
        <v>113</v>
      </c>
      <c r="B92" s="31" t="s">
        <v>114</v>
      </c>
      <c r="C92" s="67">
        <v>5816142</v>
      </c>
      <c r="D92" s="67">
        <v>5924182</v>
      </c>
      <c r="E92" s="67">
        <v>5884592.7</v>
      </c>
      <c r="F92" s="68">
        <f t="shared" si="2"/>
        <v>99.33173390014014</v>
      </c>
      <c r="G92" s="69">
        <v>1524368.79</v>
      </c>
      <c r="H92" s="69">
        <v>1517240.09</v>
      </c>
      <c r="I92" s="30">
        <f t="shared" si="8"/>
        <v>99.53235069841597</v>
      </c>
      <c r="J92" s="69">
        <f aca="true" t="shared" si="9" ref="J92:J150">H92+E92</f>
        <v>7401832.79</v>
      </c>
    </row>
    <row r="93" spans="1:11" s="9" customFormat="1" ht="75.75" customHeight="1">
      <c r="A93" s="66" t="s">
        <v>115</v>
      </c>
      <c r="B93" s="31" t="s">
        <v>214</v>
      </c>
      <c r="C93" s="67">
        <v>13283762</v>
      </c>
      <c r="D93" s="67">
        <v>13283762</v>
      </c>
      <c r="E93" s="67">
        <v>13273371.35</v>
      </c>
      <c r="F93" s="68">
        <f t="shared" si="2"/>
        <v>99.92177931221592</v>
      </c>
      <c r="G93" s="69">
        <v>809031.98</v>
      </c>
      <c r="H93" s="69">
        <v>807026.15</v>
      </c>
      <c r="I93" s="30">
        <f t="shared" si="8"/>
        <v>99.752070369332</v>
      </c>
      <c r="J93" s="69">
        <f t="shared" si="9"/>
        <v>14080397.5</v>
      </c>
      <c r="K93" s="21"/>
    </row>
    <row r="94" spans="1:11" s="9" customFormat="1" ht="54" customHeight="1">
      <c r="A94" s="66" t="s">
        <v>116</v>
      </c>
      <c r="B94" s="31" t="s">
        <v>117</v>
      </c>
      <c r="C94" s="67">
        <v>6300000</v>
      </c>
      <c r="D94" s="67">
        <v>6664900</v>
      </c>
      <c r="E94" s="67">
        <v>6664854.45</v>
      </c>
      <c r="F94" s="68">
        <f t="shared" si="2"/>
        <v>99.99931656889076</v>
      </c>
      <c r="G94" s="69">
        <v>822486</v>
      </c>
      <c r="H94" s="69">
        <v>822485.5</v>
      </c>
      <c r="I94" s="30">
        <f t="shared" si="8"/>
        <v>99.9999392086917</v>
      </c>
      <c r="J94" s="69">
        <f t="shared" si="9"/>
        <v>7487339.95</v>
      </c>
      <c r="K94" s="21"/>
    </row>
    <row r="95" spans="1:11" ht="20.25">
      <c r="A95" s="73" t="s">
        <v>118</v>
      </c>
      <c r="B95" s="74" t="s">
        <v>119</v>
      </c>
      <c r="C95" s="75">
        <f>SUM(C96:C105)</f>
        <v>37705974</v>
      </c>
      <c r="D95" s="75">
        <f>SUM(D96:D105)</f>
        <v>40079731</v>
      </c>
      <c r="E95" s="75">
        <f>SUM(E96:E105)</f>
        <v>39875131.03999999</v>
      </c>
      <c r="F95" s="76">
        <f aca="true" t="shared" si="10" ref="F95:F109">E95/D95*100</f>
        <v>99.48951763174256</v>
      </c>
      <c r="G95" s="75">
        <f>SUM(G96:G105)</f>
        <v>50606110.96</v>
      </c>
      <c r="H95" s="75">
        <f>SUM(H96:H105)</f>
        <v>50203858.4</v>
      </c>
      <c r="I95" s="76">
        <f t="shared" si="8"/>
        <v>99.20513046276575</v>
      </c>
      <c r="J95" s="75">
        <f>J96+J97+J98+J99+J100+J103+J105+J101+J104+J102</f>
        <v>90078989.44</v>
      </c>
      <c r="K95" s="3" t="b">
        <f>J95=E95+H95</f>
        <v>1</v>
      </c>
    </row>
    <row r="96" spans="1:11" s="9" customFormat="1" ht="113.25" customHeight="1">
      <c r="A96" s="66" t="s">
        <v>120</v>
      </c>
      <c r="B96" s="31" t="s">
        <v>121</v>
      </c>
      <c r="C96" s="67">
        <v>10046475</v>
      </c>
      <c r="D96" s="67">
        <v>12176475</v>
      </c>
      <c r="E96" s="67">
        <v>12151435.75</v>
      </c>
      <c r="F96" s="68">
        <f t="shared" si="10"/>
        <v>99.7943637218489</v>
      </c>
      <c r="G96" s="69"/>
      <c r="H96" s="69"/>
      <c r="I96" s="30"/>
      <c r="J96" s="69">
        <f t="shared" si="9"/>
        <v>12151435.75</v>
      </c>
      <c r="K96" s="21"/>
    </row>
    <row r="97" spans="1:11" s="9" customFormat="1" ht="90.75" customHeight="1">
      <c r="A97" s="66" t="s">
        <v>122</v>
      </c>
      <c r="B97" s="31" t="s">
        <v>123</v>
      </c>
      <c r="C97" s="67">
        <v>1757513</v>
      </c>
      <c r="D97" s="67">
        <v>1834013</v>
      </c>
      <c r="E97" s="67">
        <v>1814015.91</v>
      </c>
      <c r="F97" s="68">
        <f t="shared" si="10"/>
        <v>98.9096538574154</v>
      </c>
      <c r="G97" s="69"/>
      <c r="H97" s="69"/>
      <c r="I97" s="30"/>
      <c r="J97" s="69">
        <f t="shared" si="9"/>
        <v>1814015.91</v>
      </c>
      <c r="K97" s="21"/>
    </row>
    <row r="98" spans="1:11" s="9" customFormat="1" ht="118.5" customHeight="1">
      <c r="A98" s="66" t="s">
        <v>124</v>
      </c>
      <c r="B98" s="31" t="s">
        <v>125</v>
      </c>
      <c r="C98" s="67">
        <v>53014</v>
      </c>
      <c r="D98" s="67">
        <v>4014</v>
      </c>
      <c r="E98" s="67">
        <v>1980</v>
      </c>
      <c r="F98" s="68">
        <f t="shared" si="10"/>
        <v>49.327354260089685</v>
      </c>
      <c r="G98" s="69"/>
      <c r="H98" s="69"/>
      <c r="I98" s="30"/>
      <c r="J98" s="69">
        <f t="shared" si="9"/>
        <v>1980</v>
      </c>
      <c r="K98" s="3"/>
    </row>
    <row r="99" spans="1:11" s="9" customFormat="1" ht="100.5" customHeight="1">
      <c r="A99" s="66" t="s">
        <v>126</v>
      </c>
      <c r="B99" s="31" t="s">
        <v>127</v>
      </c>
      <c r="C99" s="67">
        <v>18741107</v>
      </c>
      <c r="D99" s="67">
        <v>18783097</v>
      </c>
      <c r="E99" s="67">
        <v>18721898.34</v>
      </c>
      <c r="F99" s="68">
        <f t="shared" si="10"/>
        <v>99.67418227143267</v>
      </c>
      <c r="G99" s="69">
        <v>2711579.5</v>
      </c>
      <c r="H99" s="69">
        <v>2637117.3</v>
      </c>
      <c r="I99" s="30">
        <f>H99/G99*100</f>
        <v>97.25391787332806</v>
      </c>
      <c r="J99" s="69">
        <f t="shared" si="9"/>
        <v>21359015.64</v>
      </c>
      <c r="K99" s="21"/>
    </row>
    <row r="100" spans="1:11" s="9" customFormat="1" ht="114.75" customHeight="1">
      <c r="A100" s="66" t="s">
        <v>128</v>
      </c>
      <c r="B100" s="31" t="s">
        <v>129</v>
      </c>
      <c r="C100" s="67">
        <v>4254685</v>
      </c>
      <c r="D100" s="67">
        <v>4319656</v>
      </c>
      <c r="E100" s="67">
        <v>4273185.16</v>
      </c>
      <c r="F100" s="68">
        <f t="shared" si="10"/>
        <v>98.92420044559104</v>
      </c>
      <c r="G100" s="69"/>
      <c r="H100" s="69"/>
      <c r="I100" s="30"/>
      <c r="J100" s="69">
        <f>H100+E100</f>
        <v>4273185.16</v>
      </c>
      <c r="K100" s="21"/>
    </row>
    <row r="101" spans="1:11" s="9" customFormat="1" ht="114.75" customHeight="1">
      <c r="A101" s="66">
        <v>5043</v>
      </c>
      <c r="B101" s="31" t="s">
        <v>247</v>
      </c>
      <c r="C101" s="67"/>
      <c r="D101" s="67"/>
      <c r="E101" s="67"/>
      <c r="F101" s="68"/>
      <c r="G101" s="69">
        <v>46287000</v>
      </c>
      <c r="H101" s="69">
        <v>46206372.47</v>
      </c>
      <c r="I101" s="30">
        <f>H101/G101*100</f>
        <v>99.82580955775919</v>
      </c>
      <c r="J101" s="69">
        <f>H101+E101</f>
        <v>46206372.47</v>
      </c>
      <c r="K101" s="21"/>
    </row>
    <row r="102" spans="1:11" s="9" customFormat="1" ht="60.75">
      <c r="A102" s="66">
        <v>5045</v>
      </c>
      <c r="B102" s="31" t="s">
        <v>263</v>
      </c>
      <c r="C102" s="67"/>
      <c r="D102" s="67"/>
      <c r="E102" s="67"/>
      <c r="F102" s="68"/>
      <c r="G102" s="69">
        <v>1499056</v>
      </c>
      <c r="H102" s="69">
        <v>1281637.5</v>
      </c>
      <c r="I102" s="30">
        <f>H102/G102*100</f>
        <v>85.49630567503816</v>
      </c>
      <c r="J102" s="69">
        <f>H102+E102</f>
        <v>1281637.5</v>
      </c>
      <c r="K102" s="21"/>
    </row>
    <row r="103" spans="1:11" s="9" customFormat="1" ht="152.25" customHeight="1">
      <c r="A103" s="66" t="s">
        <v>130</v>
      </c>
      <c r="B103" s="31" t="s">
        <v>215</v>
      </c>
      <c r="C103" s="67">
        <v>1585766</v>
      </c>
      <c r="D103" s="67">
        <v>1545766</v>
      </c>
      <c r="E103" s="67">
        <v>1513018.51</v>
      </c>
      <c r="F103" s="68">
        <f t="shared" si="10"/>
        <v>97.88147171046589</v>
      </c>
      <c r="G103" s="69"/>
      <c r="H103" s="69"/>
      <c r="I103" s="30"/>
      <c r="J103" s="69">
        <f t="shared" si="9"/>
        <v>1513018.51</v>
      </c>
      <c r="K103" s="21"/>
    </row>
    <row r="104" spans="1:11" s="9" customFormat="1" ht="60.75">
      <c r="A104" s="66">
        <v>5062</v>
      </c>
      <c r="B104" s="31" t="s">
        <v>260</v>
      </c>
      <c r="C104" s="67"/>
      <c r="D104" s="67">
        <v>98296</v>
      </c>
      <c r="E104" s="67">
        <v>97561</v>
      </c>
      <c r="F104" s="68">
        <f t="shared" si="10"/>
        <v>99.2522584845772</v>
      </c>
      <c r="G104" s="69"/>
      <c r="H104" s="69"/>
      <c r="I104" s="30"/>
      <c r="J104" s="69">
        <f t="shared" si="9"/>
        <v>97561</v>
      </c>
      <c r="K104" s="21"/>
    </row>
    <row r="105" spans="1:11" s="9" customFormat="1" ht="63" customHeight="1">
      <c r="A105" s="66" t="s">
        <v>131</v>
      </c>
      <c r="B105" s="31" t="s">
        <v>132</v>
      </c>
      <c r="C105" s="67">
        <v>1267414</v>
      </c>
      <c r="D105" s="67">
        <v>1318414</v>
      </c>
      <c r="E105" s="67">
        <v>1302036.37</v>
      </c>
      <c r="F105" s="68">
        <f t="shared" si="10"/>
        <v>98.75777790587783</v>
      </c>
      <c r="G105" s="69">
        <v>108475.46</v>
      </c>
      <c r="H105" s="69">
        <v>78731.13</v>
      </c>
      <c r="I105" s="30">
        <f>H105/G105*100</f>
        <v>72.57966917125772</v>
      </c>
      <c r="J105" s="69">
        <f t="shared" si="9"/>
        <v>1380767.5</v>
      </c>
      <c r="K105" s="21"/>
    </row>
    <row r="106" spans="1:11" ht="20.25">
      <c r="A106" s="73" t="s">
        <v>133</v>
      </c>
      <c r="B106" s="74" t="s">
        <v>134</v>
      </c>
      <c r="C106" s="75">
        <f>SUM(C107:C116)</f>
        <v>150811055</v>
      </c>
      <c r="D106" s="75">
        <f>SUM(D107:D116)</f>
        <v>180077863</v>
      </c>
      <c r="E106" s="75">
        <f>SUM(E107:E116)</f>
        <v>179005110.86</v>
      </c>
      <c r="F106" s="76">
        <f t="shared" si="10"/>
        <v>99.40428427896217</v>
      </c>
      <c r="G106" s="75">
        <f>SUM(G107:G116)</f>
        <v>57438264</v>
      </c>
      <c r="H106" s="75">
        <f>SUM(H107:H116)</f>
        <v>56324855.580000006</v>
      </c>
      <c r="I106" s="76">
        <f>H106/G106*100</f>
        <v>98.06155628241133</v>
      </c>
      <c r="J106" s="75">
        <f>J107+J108+J109+J110+J111+J112+J113+J114+J116+J115</f>
        <v>235329966.44</v>
      </c>
      <c r="K106" s="3" t="b">
        <f>J106=E106+H106</f>
        <v>1</v>
      </c>
    </row>
    <row r="107" spans="1:11" s="9" customFormat="1" ht="78" customHeight="1">
      <c r="A107" s="66" t="s">
        <v>135</v>
      </c>
      <c r="B107" s="31" t="s">
        <v>136</v>
      </c>
      <c r="C107" s="67">
        <v>2183600</v>
      </c>
      <c r="D107" s="67">
        <v>2047600</v>
      </c>
      <c r="E107" s="67">
        <v>1566666.75</v>
      </c>
      <c r="F107" s="68">
        <f t="shared" si="10"/>
        <v>76.51234371947646</v>
      </c>
      <c r="G107" s="69">
        <v>3860000</v>
      </c>
      <c r="H107" s="69">
        <v>3551294.61</v>
      </c>
      <c r="I107" s="30">
        <f>H107/G107*100</f>
        <v>92.00245103626943</v>
      </c>
      <c r="J107" s="69">
        <f t="shared" si="9"/>
        <v>5117961.359999999</v>
      </c>
      <c r="K107" s="21"/>
    </row>
    <row r="108" spans="1:11" s="9" customFormat="1" ht="78" customHeight="1">
      <c r="A108" s="66">
        <v>6012</v>
      </c>
      <c r="B108" s="31" t="s">
        <v>193</v>
      </c>
      <c r="C108" s="67">
        <v>18000000</v>
      </c>
      <c r="D108" s="67">
        <v>31500000</v>
      </c>
      <c r="E108" s="67">
        <v>31500000</v>
      </c>
      <c r="F108" s="68">
        <f t="shared" si="10"/>
        <v>100</v>
      </c>
      <c r="G108" s="69"/>
      <c r="H108" s="69"/>
      <c r="I108" s="30"/>
      <c r="J108" s="69">
        <f t="shared" si="9"/>
        <v>31500000</v>
      </c>
      <c r="K108" s="21"/>
    </row>
    <row r="109" spans="1:11" s="9" customFormat="1" ht="98.25" customHeight="1">
      <c r="A109" s="66" t="s">
        <v>137</v>
      </c>
      <c r="B109" s="31" t="s">
        <v>138</v>
      </c>
      <c r="C109" s="67">
        <v>10553700</v>
      </c>
      <c r="D109" s="67">
        <v>16553700</v>
      </c>
      <c r="E109" s="67">
        <v>16375610.78</v>
      </c>
      <c r="F109" s="68">
        <f t="shared" si="10"/>
        <v>98.92417272271456</v>
      </c>
      <c r="G109" s="69"/>
      <c r="H109" s="69"/>
      <c r="I109" s="30"/>
      <c r="J109" s="69">
        <f t="shared" si="9"/>
        <v>16375610.78</v>
      </c>
      <c r="K109" s="21"/>
    </row>
    <row r="110" spans="1:11" s="9" customFormat="1" ht="78" customHeight="1">
      <c r="A110" s="66">
        <v>6015</v>
      </c>
      <c r="B110" s="31" t="s">
        <v>181</v>
      </c>
      <c r="C110" s="67"/>
      <c r="D110" s="67"/>
      <c r="E110" s="67"/>
      <c r="F110" s="68"/>
      <c r="G110" s="69">
        <v>5375000</v>
      </c>
      <c r="H110" s="69">
        <v>5244993.83</v>
      </c>
      <c r="I110" s="30">
        <f>H110/G110*100</f>
        <v>97.58128055813954</v>
      </c>
      <c r="J110" s="69">
        <f>H110+E110</f>
        <v>5244993.83</v>
      </c>
      <c r="K110" s="21"/>
    </row>
    <row r="111" spans="1:11" s="9" customFormat="1" ht="109.5" customHeight="1">
      <c r="A111" s="66" t="s">
        <v>139</v>
      </c>
      <c r="B111" s="31" t="s">
        <v>216</v>
      </c>
      <c r="C111" s="67"/>
      <c r="D111" s="67"/>
      <c r="E111" s="67"/>
      <c r="F111" s="68"/>
      <c r="G111" s="69">
        <v>23531028</v>
      </c>
      <c r="H111" s="69">
        <v>23448704.49</v>
      </c>
      <c r="I111" s="30">
        <f>H111/G111*100</f>
        <v>99.65014911375737</v>
      </c>
      <c r="J111" s="69">
        <f t="shared" si="9"/>
        <v>23448704.49</v>
      </c>
      <c r="K111" s="21"/>
    </row>
    <row r="112" spans="1:11" ht="144.75" customHeight="1">
      <c r="A112" s="66" t="s">
        <v>140</v>
      </c>
      <c r="B112" s="31" t="s">
        <v>141</v>
      </c>
      <c r="C112" s="67">
        <v>470575</v>
      </c>
      <c r="D112" s="67">
        <v>369575</v>
      </c>
      <c r="E112" s="67">
        <v>367938.08</v>
      </c>
      <c r="F112" s="68">
        <f>E112/D112*100</f>
        <v>99.5570804302239</v>
      </c>
      <c r="G112" s="69"/>
      <c r="H112" s="69"/>
      <c r="I112" s="30"/>
      <c r="J112" s="69">
        <f t="shared" si="9"/>
        <v>367938.08</v>
      </c>
      <c r="K112" s="54"/>
    </row>
    <row r="113" spans="1:10" ht="65.25" customHeight="1">
      <c r="A113" s="66" t="s">
        <v>142</v>
      </c>
      <c r="B113" s="31" t="s">
        <v>143</v>
      </c>
      <c r="C113" s="67">
        <v>119582180</v>
      </c>
      <c r="D113" s="67">
        <v>129585988</v>
      </c>
      <c r="E113" s="67">
        <v>129173895.25</v>
      </c>
      <c r="F113" s="68">
        <f>E113/D113*100</f>
        <v>99.68199281700117</v>
      </c>
      <c r="G113" s="69">
        <v>20419692</v>
      </c>
      <c r="H113" s="69">
        <v>19850842.88</v>
      </c>
      <c r="I113" s="30">
        <f>H113/G113*100</f>
        <v>97.21421302534827</v>
      </c>
      <c r="J113" s="69">
        <f t="shared" si="9"/>
        <v>149024738.13</v>
      </c>
    </row>
    <row r="114" spans="1:11" ht="70.5" customHeight="1">
      <c r="A114" s="66">
        <v>6082</v>
      </c>
      <c r="B114" s="81" t="s">
        <v>223</v>
      </c>
      <c r="C114" s="67"/>
      <c r="D114" s="67"/>
      <c r="E114" s="67"/>
      <c r="F114" s="30"/>
      <c r="G114" s="67">
        <v>3191964</v>
      </c>
      <c r="H114" s="67">
        <v>3168447.77</v>
      </c>
      <c r="I114" s="30">
        <f>H114/G114*100</f>
        <v>99.2632676934953</v>
      </c>
      <c r="J114" s="69">
        <f>H114+E114</f>
        <v>3168447.77</v>
      </c>
      <c r="K114" s="26"/>
    </row>
    <row r="115" spans="1:11" ht="141.75">
      <c r="A115" s="66">
        <v>6083</v>
      </c>
      <c r="B115" s="56" t="s">
        <v>255</v>
      </c>
      <c r="C115" s="67"/>
      <c r="D115" s="67"/>
      <c r="E115" s="67"/>
      <c r="F115" s="30"/>
      <c r="G115" s="67">
        <v>1060580</v>
      </c>
      <c r="H115" s="67">
        <v>1060572</v>
      </c>
      <c r="I115" s="30">
        <f>H115/G115*100</f>
        <v>99.99924569575138</v>
      </c>
      <c r="J115" s="69">
        <f>H115+E115</f>
        <v>1060572</v>
      </c>
      <c r="K115" s="64"/>
    </row>
    <row r="116" spans="1:11" s="9" customFormat="1" ht="192.75" customHeight="1">
      <c r="A116" s="66" t="s">
        <v>144</v>
      </c>
      <c r="B116" s="31" t="s">
        <v>217</v>
      </c>
      <c r="C116" s="67">
        <v>21000</v>
      </c>
      <c r="D116" s="67">
        <v>21000</v>
      </c>
      <c r="E116" s="67">
        <v>21000</v>
      </c>
      <c r="F116" s="68">
        <f>E116/D116*100</f>
        <v>100</v>
      </c>
      <c r="G116" s="69"/>
      <c r="H116" s="69"/>
      <c r="I116" s="30"/>
      <c r="J116" s="69">
        <f t="shared" si="9"/>
        <v>21000</v>
      </c>
      <c r="K116" s="3"/>
    </row>
    <row r="117" spans="1:11" ht="20.25">
      <c r="A117" s="73" t="s">
        <v>145</v>
      </c>
      <c r="B117" s="74" t="s">
        <v>146</v>
      </c>
      <c r="C117" s="75">
        <f>SUM(C118:C138)</f>
        <v>104273055</v>
      </c>
      <c r="D117" s="75">
        <f>SUM(D118:D138)</f>
        <v>99136585.48</v>
      </c>
      <c r="E117" s="75">
        <f>SUM(E118:E138)</f>
        <v>97095436.19</v>
      </c>
      <c r="F117" s="76">
        <f>E117/D117*100</f>
        <v>97.94107364085906</v>
      </c>
      <c r="G117" s="75">
        <f>SUM(G118:G138)</f>
        <v>254417482.84</v>
      </c>
      <c r="H117" s="75">
        <f>SUM(H118:H138)</f>
        <v>250600277.35000002</v>
      </c>
      <c r="I117" s="76">
        <f>H117/G117*100</f>
        <v>98.49962925212942</v>
      </c>
      <c r="J117" s="75">
        <f>J118+J119+J120+J121+J122+J123+J124+J125+J126+J127+J129+J130+J131+J132+J133+J134+J135+J136+J138+J128</f>
        <v>347695713.54</v>
      </c>
      <c r="K117" s="3" t="b">
        <f>J117=E117+H117</f>
        <v>1</v>
      </c>
    </row>
    <row r="118" spans="1:11" s="11" customFormat="1" ht="71.25" customHeight="1">
      <c r="A118" s="66">
        <v>7130</v>
      </c>
      <c r="B118" s="31" t="s">
        <v>224</v>
      </c>
      <c r="C118" s="67"/>
      <c r="D118" s="67"/>
      <c r="E118" s="67"/>
      <c r="F118" s="30"/>
      <c r="G118" s="67">
        <v>236000</v>
      </c>
      <c r="H118" s="67">
        <v>144884</v>
      </c>
      <c r="I118" s="30">
        <f aca="true" t="shared" si="11" ref="I118:I125">H118/G118*100</f>
        <v>61.39152542372881</v>
      </c>
      <c r="J118" s="69">
        <f t="shared" si="9"/>
        <v>144884</v>
      </c>
      <c r="K118" s="23"/>
    </row>
    <row r="119" spans="1:11" s="11" customFormat="1" ht="71.25" customHeight="1">
      <c r="A119" s="66">
        <v>7310</v>
      </c>
      <c r="B119" s="31" t="s">
        <v>225</v>
      </c>
      <c r="C119" s="67"/>
      <c r="D119" s="67"/>
      <c r="E119" s="67"/>
      <c r="F119" s="30"/>
      <c r="G119" s="67">
        <v>8368600</v>
      </c>
      <c r="H119" s="67">
        <v>8296206.72</v>
      </c>
      <c r="I119" s="30">
        <f t="shared" si="11"/>
        <v>99.13494156728724</v>
      </c>
      <c r="J119" s="69">
        <f>H119+E119</f>
        <v>8296206.72</v>
      </c>
      <c r="K119" s="23"/>
    </row>
    <row r="120" spans="1:11" s="15" customFormat="1" ht="65.25" customHeight="1">
      <c r="A120" s="66">
        <v>7321</v>
      </c>
      <c r="B120" s="31" t="s">
        <v>226</v>
      </c>
      <c r="C120" s="67"/>
      <c r="D120" s="67"/>
      <c r="E120" s="67"/>
      <c r="F120" s="30"/>
      <c r="G120" s="67">
        <v>23245050</v>
      </c>
      <c r="H120" s="67">
        <v>23238356.14</v>
      </c>
      <c r="I120" s="30">
        <f t="shared" si="11"/>
        <v>99.9712030733425</v>
      </c>
      <c r="J120" s="69">
        <f t="shared" si="9"/>
        <v>23238356.14</v>
      </c>
      <c r="K120" s="24"/>
    </row>
    <row r="121" spans="1:11" s="15" customFormat="1" ht="65.25" customHeight="1">
      <c r="A121" s="66">
        <v>7323</v>
      </c>
      <c r="B121" s="56" t="s">
        <v>228</v>
      </c>
      <c r="C121" s="67"/>
      <c r="D121" s="67"/>
      <c r="E121" s="67"/>
      <c r="F121" s="30"/>
      <c r="G121" s="67">
        <v>2000000</v>
      </c>
      <c r="H121" s="67">
        <v>1996859.63</v>
      </c>
      <c r="I121" s="30">
        <f t="shared" si="11"/>
        <v>99.8429815</v>
      </c>
      <c r="J121" s="69">
        <f t="shared" si="9"/>
        <v>1996859.63</v>
      </c>
      <c r="K121" s="24"/>
    </row>
    <row r="122" spans="1:11" s="15" customFormat="1" ht="76.5" customHeight="1">
      <c r="A122" s="66">
        <v>7325</v>
      </c>
      <c r="B122" s="31" t="s">
        <v>227</v>
      </c>
      <c r="C122" s="67"/>
      <c r="D122" s="67"/>
      <c r="E122" s="67"/>
      <c r="F122" s="30"/>
      <c r="G122" s="67">
        <v>250000</v>
      </c>
      <c r="H122" s="67">
        <v>231850.88</v>
      </c>
      <c r="I122" s="30">
        <f t="shared" si="11"/>
        <v>92.740352</v>
      </c>
      <c r="J122" s="69">
        <f t="shared" si="9"/>
        <v>231850.88</v>
      </c>
      <c r="K122" s="24"/>
    </row>
    <row r="123" spans="1:11" s="11" customFormat="1" ht="118.5" customHeight="1">
      <c r="A123" s="66">
        <v>7330</v>
      </c>
      <c r="B123" s="31" t="s">
        <v>229</v>
      </c>
      <c r="C123" s="67"/>
      <c r="D123" s="67"/>
      <c r="E123" s="67"/>
      <c r="F123" s="30"/>
      <c r="G123" s="67">
        <v>13602203</v>
      </c>
      <c r="H123" s="67">
        <v>13602201.34</v>
      </c>
      <c r="I123" s="30">
        <f t="shared" si="11"/>
        <v>99.9999877960945</v>
      </c>
      <c r="J123" s="69">
        <f>H123+E123</f>
        <v>13602201.34</v>
      </c>
      <c r="K123" s="23"/>
    </row>
    <row r="124" spans="1:11" s="11" customFormat="1" ht="94.5" customHeight="1">
      <c r="A124" s="66">
        <v>7350</v>
      </c>
      <c r="B124" s="31" t="s">
        <v>231</v>
      </c>
      <c r="C124" s="67"/>
      <c r="D124" s="67"/>
      <c r="E124" s="67"/>
      <c r="F124" s="30"/>
      <c r="G124" s="67">
        <v>70000</v>
      </c>
      <c r="H124" s="67">
        <v>70000</v>
      </c>
      <c r="I124" s="30">
        <f t="shared" si="11"/>
        <v>100</v>
      </c>
      <c r="J124" s="69">
        <f>H124+E124</f>
        <v>70000</v>
      </c>
      <c r="K124" s="23"/>
    </row>
    <row r="125" spans="1:11" s="11" customFormat="1" ht="98.25" customHeight="1">
      <c r="A125" s="66">
        <v>7370</v>
      </c>
      <c r="B125" s="31" t="s">
        <v>230</v>
      </c>
      <c r="C125" s="67"/>
      <c r="D125" s="67"/>
      <c r="E125" s="67"/>
      <c r="F125" s="30"/>
      <c r="G125" s="67">
        <v>56895057</v>
      </c>
      <c r="H125" s="67">
        <v>56891023.87</v>
      </c>
      <c r="I125" s="30">
        <f t="shared" si="11"/>
        <v>99.99291128225778</v>
      </c>
      <c r="J125" s="69">
        <f>H125+E125</f>
        <v>56891023.87</v>
      </c>
      <c r="K125" s="23"/>
    </row>
    <row r="126" spans="1:11" s="9" customFormat="1" ht="70.5" customHeight="1">
      <c r="A126" s="66" t="s">
        <v>147</v>
      </c>
      <c r="B126" s="31" t="s">
        <v>148</v>
      </c>
      <c r="C126" s="67">
        <v>25850135</v>
      </c>
      <c r="D126" s="67">
        <v>22184030</v>
      </c>
      <c r="E126" s="67">
        <v>22181709.19</v>
      </c>
      <c r="F126" s="68">
        <f aca="true" t="shared" si="12" ref="F126:F132">E126/D126*100</f>
        <v>99.98953837512842</v>
      </c>
      <c r="G126" s="69"/>
      <c r="H126" s="69"/>
      <c r="I126" s="30"/>
      <c r="J126" s="69">
        <f t="shared" si="9"/>
        <v>22181709.19</v>
      </c>
      <c r="K126" s="54"/>
    </row>
    <row r="127" spans="1:11" s="9" customFormat="1" ht="120.75" customHeight="1">
      <c r="A127" s="66" t="s">
        <v>149</v>
      </c>
      <c r="B127" s="31" t="s">
        <v>150</v>
      </c>
      <c r="C127" s="67">
        <v>66101675</v>
      </c>
      <c r="D127" s="67">
        <v>65804675</v>
      </c>
      <c r="E127" s="67">
        <v>64592285.43</v>
      </c>
      <c r="F127" s="68">
        <f t="shared" si="12"/>
        <v>98.15759356003201</v>
      </c>
      <c r="G127" s="69">
        <v>78846710.78</v>
      </c>
      <c r="H127" s="69">
        <v>78586772.49</v>
      </c>
      <c r="I127" s="30">
        <f aca="true" t="shared" si="13" ref="I127:I134">H127/G127*100</f>
        <v>99.67032449746027</v>
      </c>
      <c r="J127" s="69">
        <f t="shared" si="9"/>
        <v>143179057.92</v>
      </c>
      <c r="K127" s="54"/>
    </row>
    <row r="128" spans="1:11" s="9" customFormat="1" ht="60.75">
      <c r="A128" s="66">
        <v>7462</v>
      </c>
      <c r="B128" s="31" t="s">
        <v>256</v>
      </c>
      <c r="C128" s="67"/>
      <c r="D128" s="67"/>
      <c r="E128" s="67"/>
      <c r="F128" s="68"/>
      <c r="G128" s="69">
        <v>46344</v>
      </c>
      <c r="H128" s="69">
        <v>46340</v>
      </c>
      <c r="I128" s="30">
        <f>H128/G128*100</f>
        <v>99.99136889349215</v>
      </c>
      <c r="J128" s="69">
        <f>H128+E128</f>
        <v>46340</v>
      </c>
      <c r="K128" s="54"/>
    </row>
    <row r="129" spans="1:10" ht="76.5" customHeight="1">
      <c r="A129" s="66" t="s">
        <v>151</v>
      </c>
      <c r="B129" s="31" t="s">
        <v>152</v>
      </c>
      <c r="C129" s="67">
        <v>3236400</v>
      </c>
      <c r="D129" s="67">
        <v>3236400</v>
      </c>
      <c r="E129" s="67">
        <v>3235191.71</v>
      </c>
      <c r="F129" s="68">
        <f t="shared" si="12"/>
        <v>99.96266561611668</v>
      </c>
      <c r="G129" s="69">
        <v>3500000</v>
      </c>
      <c r="H129" s="69">
        <v>3495716</v>
      </c>
      <c r="I129" s="30">
        <f t="shared" si="13"/>
        <v>99.8776</v>
      </c>
      <c r="J129" s="69">
        <f t="shared" si="9"/>
        <v>6730907.71</v>
      </c>
    </row>
    <row r="130" spans="1:10" ht="76.5" customHeight="1">
      <c r="A130" s="66" t="s">
        <v>153</v>
      </c>
      <c r="B130" s="31" t="s">
        <v>154</v>
      </c>
      <c r="C130" s="67">
        <v>3147649.48</v>
      </c>
      <c r="D130" s="67">
        <v>4394349.48</v>
      </c>
      <c r="E130" s="67">
        <v>3721161.63</v>
      </c>
      <c r="F130" s="68">
        <f t="shared" si="12"/>
        <v>84.68060282724713</v>
      </c>
      <c r="G130" s="69">
        <v>870000</v>
      </c>
      <c r="H130" s="69">
        <v>868765.93</v>
      </c>
      <c r="I130" s="30">
        <f t="shared" si="13"/>
        <v>99.85815287356323</v>
      </c>
      <c r="J130" s="69">
        <f t="shared" si="9"/>
        <v>4589927.56</v>
      </c>
    </row>
    <row r="131" spans="1:11" ht="72.75" customHeight="1">
      <c r="A131" s="66" t="s">
        <v>155</v>
      </c>
      <c r="B131" s="31" t="s">
        <v>156</v>
      </c>
      <c r="C131" s="67">
        <v>420000</v>
      </c>
      <c r="D131" s="67">
        <v>320000</v>
      </c>
      <c r="E131" s="67">
        <v>299485.03</v>
      </c>
      <c r="F131" s="68">
        <f t="shared" si="12"/>
        <v>93.589071875</v>
      </c>
      <c r="G131" s="69">
        <v>54198.82</v>
      </c>
      <c r="H131" s="69">
        <v>54190.04</v>
      </c>
      <c r="I131" s="30">
        <f t="shared" si="13"/>
        <v>99.98380038532204</v>
      </c>
      <c r="J131" s="69">
        <f t="shared" si="9"/>
        <v>353675.07</v>
      </c>
      <c r="K131" s="5" t="s">
        <v>264</v>
      </c>
    </row>
    <row r="132" spans="1:10" ht="52.5" customHeight="1">
      <c r="A132" s="66" t="s">
        <v>157</v>
      </c>
      <c r="B132" s="31" t="s">
        <v>158</v>
      </c>
      <c r="C132" s="67">
        <v>2950000</v>
      </c>
      <c r="D132" s="67">
        <v>550000</v>
      </c>
      <c r="E132" s="67">
        <v>545356.98</v>
      </c>
      <c r="F132" s="68">
        <f t="shared" si="12"/>
        <v>99.15581454545455</v>
      </c>
      <c r="G132" s="69">
        <v>4590000</v>
      </c>
      <c r="H132" s="69">
        <v>3421525.02</v>
      </c>
      <c r="I132" s="30">
        <f t="shared" si="13"/>
        <v>74.54302875816994</v>
      </c>
      <c r="J132" s="69">
        <f t="shared" si="9"/>
        <v>3966882</v>
      </c>
    </row>
    <row r="133" spans="1:10" ht="67.5" customHeight="1">
      <c r="A133" s="66">
        <v>7650</v>
      </c>
      <c r="B133" s="31" t="s">
        <v>232</v>
      </c>
      <c r="C133" s="67"/>
      <c r="D133" s="67"/>
      <c r="E133" s="67"/>
      <c r="F133" s="68"/>
      <c r="G133" s="69">
        <v>90000</v>
      </c>
      <c r="H133" s="69">
        <v>26770</v>
      </c>
      <c r="I133" s="30">
        <f t="shared" si="13"/>
        <v>29.744444444444447</v>
      </c>
      <c r="J133" s="69">
        <f>H133+E133</f>
        <v>26770</v>
      </c>
    </row>
    <row r="134" spans="1:10" ht="84" customHeight="1">
      <c r="A134" s="66">
        <v>7670</v>
      </c>
      <c r="B134" s="31" t="s">
        <v>233</v>
      </c>
      <c r="C134" s="67"/>
      <c r="D134" s="67"/>
      <c r="E134" s="67"/>
      <c r="F134" s="68"/>
      <c r="G134" s="69">
        <v>56560301.68</v>
      </c>
      <c r="H134" s="69">
        <v>54590433.36</v>
      </c>
      <c r="I134" s="30">
        <f t="shared" si="13"/>
        <v>96.51722451703868</v>
      </c>
      <c r="J134" s="69">
        <f>H134+E134</f>
        <v>54590433.36</v>
      </c>
    </row>
    <row r="135" spans="1:10" ht="40.5">
      <c r="A135" s="66" t="s">
        <v>159</v>
      </c>
      <c r="B135" s="31" t="s">
        <v>160</v>
      </c>
      <c r="C135" s="67">
        <v>165000</v>
      </c>
      <c r="D135" s="67">
        <v>161050</v>
      </c>
      <c r="E135" s="67">
        <v>161050</v>
      </c>
      <c r="F135" s="68">
        <f>E135/D135*100</f>
        <v>100</v>
      </c>
      <c r="G135" s="69"/>
      <c r="H135" s="69"/>
      <c r="I135" s="30"/>
      <c r="J135" s="69">
        <f t="shared" si="9"/>
        <v>161050</v>
      </c>
    </row>
    <row r="136" spans="1:11" s="9" customFormat="1" ht="145.5" customHeight="1">
      <c r="A136" s="122">
        <v>7691</v>
      </c>
      <c r="B136" s="83" t="s">
        <v>234</v>
      </c>
      <c r="C136" s="107"/>
      <c r="D136" s="107"/>
      <c r="E136" s="107"/>
      <c r="F136" s="119"/>
      <c r="G136" s="107">
        <v>5008903.04</v>
      </c>
      <c r="H136" s="107">
        <v>4860617.41</v>
      </c>
      <c r="I136" s="109">
        <f>H136/G136*100</f>
        <v>97.0395587853104</v>
      </c>
      <c r="J136" s="111">
        <f>H136+E136</f>
        <v>4860617.41</v>
      </c>
      <c r="K136" s="21"/>
    </row>
    <row r="137" spans="1:11" s="9" customFormat="1" ht="41.25" customHeight="1">
      <c r="A137" s="108"/>
      <c r="B137" s="87" t="s">
        <v>235</v>
      </c>
      <c r="C137" s="108"/>
      <c r="D137" s="108"/>
      <c r="E137" s="108"/>
      <c r="F137" s="110"/>
      <c r="G137" s="108"/>
      <c r="H137" s="108"/>
      <c r="I137" s="110"/>
      <c r="J137" s="112"/>
      <c r="K137" s="21"/>
    </row>
    <row r="138" spans="1:11" s="9" customFormat="1" ht="66.75" customHeight="1">
      <c r="A138" s="66" t="s">
        <v>161</v>
      </c>
      <c r="B138" s="31" t="s">
        <v>218</v>
      </c>
      <c r="C138" s="67">
        <v>2402195.52</v>
      </c>
      <c r="D138" s="67">
        <v>2486081</v>
      </c>
      <c r="E138" s="67">
        <v>2359196.22</v>
      </c>
      <c r="F138" s="68">
        <f>E138/D138*100</f>
        <v>94.89619284327422</v>
      </c>
      <c r="G138" s="69">
        <v>184114.52</v>
      </c>
      <c r="H138" s="69">
        <v>177764.52</v>
      </c>
      <c r="I138" s="30">
        <f>H138/G138*100</f>
        <v>96.55105963397129</v>
      </c>
      <c r="J138" s="69">
        <f t="shared" si="9"/>
        <v>2536960.74</v>
      </c>
      <c r="K138" s="21"/>
    </row>
    <row r="139" spans="1:11" ht="20.25">
      <c r="A139" s="73" t="s">
        <v>162</v>
      </c>
      <c r="B139" s="74" t="s">
        <v>163</v>
      </c>
      <c r="C139" s="75">
        <f>SUM(C140:C147)</f>
        <v>6847690</v>
      </c>
      <c r="D139" s="75">
        <f>SUM(D140:D147)</f>
        <v>6726028</v>
      </c>
      <c r="E139" s="75">
        <f>SUM(E140:E147)</f>
        <v>6071786.279999999</v>
      </c>
      <c r="F139" s="76">
        <f>E139/D139*100</f>
        <v>90.27298548266525</v>
      </c>
      <c r="G139" s="75">
        <f>SUM(G140:G147)</f>
        <v>990905.96</v>
      </c>
      <c r="H139" s="75">
        <f>SUM(H140:H147)</f>
        <v>854400.9</v>
      </c>
      <c r="I139" s="76">
        <f>H139/G139*100</f>
        <v>86.22421647357939</v>
      </c>
      <c r="J139" s="75">
        <f>J140+J141+J144+J145+J146+J147+J143+J142</f>
        <v>6926187.18</v>
      </c>
      <c r="K139" s="3" t="b">
        <f>J139=E139+H139</f>
        <v>1</v>
      </c>
    </row>
    <row r="140" spans="1:10" ht="20.25">
      <c r="A140" s="82" t="s">
        <v>164</v>
      </c>
      <c r="B140" s="31" t="s">
        <v>165</v>
      </c>
      <c r="C140" s="84">
        <v>1250990</v>
      </c>
      <c r="D140" s="84">
        <v>1278010</v>
      </c>
      <c r="E140" s="84">
        <v>1276834.01</v>
      </c>
      <c r="F140" s="85">
        <f>E140/D140*100</f>
        <v>99.90798272313988</v>
      </c>
      <c r="G140" s="86"/>
      <c r="H140" s="86"/>
      <c r="I140" s="30"/>
      <c r="J140" s="86">
        <f t="shared" si="9"/>
        <v>1276834.01</v>
      </c>
    </row>
    <row r="141" spans="1:11" s="9" customFormat="1" ht="80.25" customHeight="1">
      <c r="A141" s="82">
        <v>8311</v>
      </c>
      <c r="B141" s="31" t="s">
        <v>236</v>
      </c>
      <c r="C141" s="84"/>
      <c r="D141" s="84"/>
      <c r="E141" s="84"/>
      <c r="F141" s="85"/>
      <c r="G141" s="86">
        <v>718616</v>
      </c>
      <c r="H141" s="86">
        <v>613616.06</v>
      </c>
      <c r="I141" s="30">
        <f>H141/G141*100</f>
        <v>85.388588620348</v>
      </c>
      <c r="J141" s="86">
        <f t="shared" si="9"/>
        <v>613616.06</v>
      </c>
      <c r="K141" s="21"/>
    </row>
    <row r="142" spans="1:11" s="9" customFormat="1" ht="20.25">
      <c r="A142" s="82">
        <v>8312</v>
      </c>
      <c r="B142" s="31" t="s">
        <v>265</v>
      </c>
      <c r="C142" s="84"/>
      <c r="D142" s="84"/>
      <c r="E142" s="84"/>
      <c r="F142" s="85"/>
      <c r="G142" s="86">
        <v>136800</v>
      </c>
      <c r="H142" s="86">
        <v>136798.2</v>
      </c>
      <c r="I142" s="30">
        <f>H142/G142*100</f>
        <v>99.99868421052632</v>
      </c>
      <c r="J142" s="86">
        <f t="shared" si="9"/>
        <v>136798.2</v>
      </c>
      <c r="K142" s="21"/>
    </row>
    <row r="143" spans="1:11" s="9" customFormat="1" ht="20.25">
      <c r="A143" s="82">
        <v>8320</v>
      </c>
      <c r="B143" s="31" t="s">
        <v>248</v>
      </c>
      <c r="C143" s="84"/>
      <c r="D143" s="84"/>
      <c r="E143" s="84"/>
      <c r="F143" s="85"/>
      <c r="G143" s="86">
        <v>56289.96</v>
      </c>
      <c r="H143" s="86">
        <v>40000</v>
      </c>
      <c r="I143" s="30">
        <f>H143/G143*100</f>
        <v>71.06062963981499</v>
      </c>
      <c r="J143" s="86">
        <f t="shared" si="9"/>
        <v>40000</v>
      </c>
      <c r="K143" s="21"/>
    </row>
    <row r="144" spans="1:11" s="10" customFormat="1" ht="60" customHeight="1">
      <c r="A144" s="82">
        <v>8330</v>
      </c>
      <c r="B144" s="31" t="s">
        <v>237</v>
      </c>
      <c r="C144" s="84"/>
      <c r="D144" s="84"/>
      <c r="E144" s="84"/>
      <c r="F144" s="85"/>
      <c r="G144" s="86">
        <v>79200</v>
      </c>
      <c r="H144" s="86">
        <v>63986.64</v>
      </c>
      <c r="I144" s="30">
        <f>H144/G144*100</f>
        <v>80.79121212121211</v>
      </c>
      <c r="J144" s="86">
        <f>H144+E144</f>
        <v>63986.64</v>
      </c>
      <c r="K144" s="22"/>
    </row>
    <row r="145" spans="1:10" ht="62.25" customHeight="1">
      <c r="A145" s="66" t="s">
        <v>166</v>
      </c>
      <c r="B145" s="55" t="s">
        <v>167</v>
      </c>
      <c r="C145" s="67">
        <v>3645000</v>
      </c>
      <c r="D145" s="67">
        <v>4573000</v>
      </c>
      <c r="E145" s="84">
        <v>4573000</v>
      </c>
      <c r="F145" s="85">
        <f>E145/D145*100</f>
        <v>100</v>
      </c>
      <c r="G145" s="86"/>
      <c r="H145" s="86"/>
      <c r="I145" s="30"/>
      <c r="J145" s="86">
        <f t="shared" si="9"/>
        <v>4573000</v>
      </c>
    </row>
    <row r="146" spans="1:10" ht="20.25">
      <c r="A146" s="66">
        <v>8600</v>
      </c>
      <c r="B146" s="57" t="s">
        <v>189</v>
      </c>
      <c r="C146" s="67">
        <v>1282700</v>
      </c>
      <c r="D146" s="67">
        <v>222200</v>
      </c>
      <c r="E146" s="84">
        <v>221952.27</v>
      </c>
      <c r="F146" s="85">
        <f>E146/D146*100</f>
        <v>99.8885103510351</v>
      </c>
      <c r="G146" s="86"/>
      <c r="H146" s="86"/>
      <c r="I146" s="30"/>
      <c r="J146" s="86">
        <f>H146+E146</f>
        <v>221952.27</v>
      </c>
    </row>
    <row r="147" spans="1:12" ht="41.25" customHeight="1">
      <c r="A147" s="66" t="s">
        <v>168</v>
      </c>
      <c r="B147" s="56" t="s">
        <v>169</v>
      </c>
      <c r="C147" s="67">
        <v>669000</v>
      </c>
      <c r="D147" s="67">
        <v>652818</v>
      </c>
      <c r="E147" s="84">
        <v>0</v>
      </c>
      <c r="F147" s="85">
        <f>E147/D147*100</f>
        <v>0</v>
      </c>
      <c r="G147" s="86"/>
      <c r="H147" s="86"/>
      <c r="I147" s="30"/>
      <c r="J147" s="86">
        <f>H147+E147</f>
        <v>0</v>
      </c>
      <c r="K147" s="102"/>
      <c r="L147" s="103"/>
    </row>
    <row r="148" spans="1:13" ht="33">
      <c r="A148" s="73" t="s">
        <v>170</v>
      </c>
      <c r="B148" s="74" t="s">
        <v>171</v>
      </c>
      <c r="C148" s="75">
        <f>SUM(C149:C152)</f>
        <v>56846108</v>
      </c>
      <c r="D148" s="75">
        <f>SUM(D149:D152)</f>
        <v>57466108</v>
      </c>
      <c r="E148" s="75">
        <f>SUM(E149:E152)</f>
        <v>57371776.24</v>
      </c>
      <c r="F148" s="76">
        <f aca="true" t="shared" si="14" ref="F148:F154">E148/D148*100</f>
        <v>99.83584800975211</v>
      </c>
      <c r="G148" s="75">
        <f>SUM(G149:G152)</f>
        <v>6963209</v>
      </c>
      <c r="H148" s="75">
        <f>SUM(H149:H152)</f>
        <v>6519581.029999999</v>
      </c>
      <c r="I148" s="76">
        <f>H148/G148*100</f>
        <v>93.6289723603011</v>
      </c>
      <c r="J148" s="75">
        <f>J149+J150+J151+J152</f>
        <v>63891357.27</v>
      </c>
      <c r="K148" s="3" t="b">
        <f>J148=E148+H148</f>
        <v>1</v>
      </c>
      <c r="L148" s="102"/>
      <c r="M148" s="103"/>
    </row>
    <row r="149" spans="1:10" ht="36" customHeight="1">
      <c r="A149" s="66" t="s">
        <v>172</v>
      </c>
      <c r="B149" s="56" t="s">
        <v>219</v>
      </c>
      <c r="C149" s="67">
        <v>54386000</v>
      </c>
      <c r="D149" s="67">
        <v>54386000</v>
      </c>
      <c r="E149" s="67">
        <v>54386000</v>
      </c>
      <c r="F149" s="68">
        <f t="shared" si="14"/>
        <v>100</v>
      </c>
      <c r="G149" s="69"/>
      <c r="H149" s="69"/>
      <c r="I149" s="30"/>
      <c r="J149" s="69">
        <f t="shared" si="9"/>
        <v>54386000</v>
      </c>
    </row>
    <row r="150" spans="1:10" ht="118.5" customHeight="1">
      <c r="A150" s="66" t="s">
        <v>173</v>
      </c>
      <c r="B150" s="31" t="s">
        <v>220</v>
      </c>
      <c r="C150" s="67">
        <v>190000</v>
      </c>
      <c r="D150" s="67">
        <v>190000</v>
      </c>
      <c r="E150" s="67">
        <v>190000</v>
      </c>
      <c r="F150" s="68">
        <f t="shared" si="14"/>
        <v>100</v>
      </c>
      <c r="G150" s="69"/>
      <c r="H150" s="69"/>
      <c r="I150" s="30"/>
      <c r="J150" s="69">
        <f t="shared" si="9"/>
        <v>190000</v>
      </c>
    </row>
    <row r="151" spans="1:10" ht="20.25">
      <c r="A151" s="66">
        <v>9770</v>
      </c>
      <c r="B151" s="63" t="s">
        <v>245</v>
      </c>
      <c r="C151" s="67">
        <v>100000</v>
      </c>
      <c r="D151" s="67">
        <v>150000</v>
      </c>
      <c r="E151" s="84">
        <v>150000</v>
      </c>
      <c r="F151" s="85">
        <f t="shared" si="14"/>
        <v>100</v>
      </c>
      <c r="G151" s="86">
        <v>2944757</v>
      </c>
      <c r="H151" s="86">
        <v>2926560.96</v>
      </c>
      <c r="I151" s="30">
        <f aca="true" t="shared" si="15" ref="I151:I156">H151/G151*100</f>
        <v>99.38208687508</v>
      </c>
      <c r="J151" s="86">
        <f>H151+E151</f>
        <v>3076560.96</v>
      </c>
    </row>
    <row r="152" spans="1:10" ht="99.75" customHeight="1">
      <c r="A152" s="66">
        <v>9800</v>
      </c>
      <c r="B152" s="63" t="s">
        <v>246</v>
      </c>
      <c r="C152" s="67">
        <v>2170108</v>
      </c>
      <c r="D152" s="67">
        <v>2740108</v>
      </c>
      <c r="E152" s="67">
        <v>2645776.24</v>
      </c>
      <c r="F152" s="85">
        <f t="shared" si="14"/>
        <v>96.55737073137264</v>
      </c>
      <c r="G152" s="86">
        <v>4018452</v>
      </c>
      <c r="H152" s="86">
        <v>3593020.07</v>
      </c>
      <c r="I152" s="30">
        <f t="shared" si="15"/>
        <v>89.41303939925125</v>
      </c>
      <c r="J152" s="86">
        <f>H152+E152</f>
        <v>6238796.3100000005</v>
      </c>
    </row>
    <row r="153" spans="1:11" ht="20.25">
      <c r="A153" s="73" t="s">
        <v>174</v>
      </c>
      <c r="B153" s="74" t="s">
        <v>183</v>
      </c>
      <c r="C153" s="75">
        <f>C148+C139+C117+C106+C95+C34+C24+C13+C9+C88</f>
        <v>2620092172.78</v>
      </c>
      <c r="D153" s="75">
        <f>D148+D139+D117+D106+D95+D34+D24+D13+D9+D88</f>
        <v>2672511126.26</v>
      </c>
      <c r="E153" s="75">
        <f>E148+E139+E117+E106+E95+E34+E24+E13+E9+E88</f>
        <v>2611593870.6700006</v>
      </c>
      <c r="F153" s="76">
        <f t="shared" si="14"/>
        <v>97.7205986163564</v>
      </c>
      <c r="G153" s="75">
        <f>G148+G139+G117+G106+G95+G34+G24+G13+G9+G88</f>
        <v>604308739.56</v>
      </c>
      <c r="H153" s="75">
        <f>H148+H139+H117+H106+H95+H34+H24+H13+H9+H88</f>
        <v>588208741.1899998</v>
      </c>
      <c r="I153" s="76">
        <f t="shared" si="15"/>
        <v>97.3357991840855</v>
      </c>
      <c r="J153" s="75">
        <f>J148+J139+J117+J106+J95+J34+J24+J13+J9+J88</f>
        <v>3199802611.8599997</v>
      </c>
      <c r="K153" s="3" t="b">
        <f>J153=E153+H153</f>
        <v>1</v>
      </c>
    </row>
    <row r="154" spans="1:11" s="18" customFormat="1" ht="99.75" customHeight="1">
      <c r="A154" s="82">
        <v>8841</v>
      </c>
      <c r="B154" s="89" t="s">
        <v>221</v>
      </c>
      <c r="C154" s="84">
        <v>260000</v>
      </c>
      <c r="D154" s="84">
        <v>260000</v>
      </c>
      <c r="E154" s="84">
        <v>260000</v>
      </c>
      <c r="F154" s="85">
        <f t="shared" si="14"/>
        <v>100</v>
      </c>
      <c r="G154" s="86">
        <v>90000</v>
      </c>
      <c r="H154" s="86">
        <v>90000</v>
      </c>
      <c r="I154" s="30">
        <f t="shared" si="15"/>
        <v>100</v>
      </c>
      <c r="J154" s="86">
        <f>H154+E154</f>
        <v>350000</v>
      </c>
      <c r="K154" s="25"/>
    </row>
    <row r="155" spans="1:11" s="18" customFormat="1" ht="94.5" customHeight="1">
      <c r="A155" s="82">
        <v>8842</v>
      </c>
      <c r="B155" s="89" t="s">
        <v>222</v>
      </c>
      <c r="C155" s="84"/>
      <c r="D155" s="84"/>
      <c r="E155" s="84"/>
      <c r="F155" s="85"/>
      <c r="G155" s="86">
        <v>-90000</v>
      </c>
      <c r="H155" s="86">
        <v>-42994.4</v>
      </c>
      <c r="I155" s="30">
        <f t="shared" si="15"/>
        <v>47.77155555555556</v>
      </c>
      <c r="J155" s="86">
        <f>H155+E155</f>
        <v>-42994.4</v>
      </c>
      <c r="K155" s="25"/>
    </row>
    <row r="156" spans="1:11" s="16" customFormat="1" ht="54.75" customHeight="1">
      <c r="A156" s="90"/>
      <c r="B156" s="91" t="s">
        <v>182</v>
      </c>
      <c r="C156" s="92">
        <f>C153+C154+C155</f>
        <v>2620352172.78</v>
      </c>
      <c r="D156" s="92">
        <f>D153+D154+D155</f>
        <v>2672771126.26</v>
      </c>
      <c r="E156" s="92">
        <f>E153+E154+E155</f>
        <v>2611853870.6700006</v>
      </c>
      <c r="F156" s="93">
        <f>E156/D156*100</f>
        <v>97.72082035040384</v>
      </c>
      <c r="G156" s="92">
        <f>G153+G154+G155</f>
        <v>604308739.56</v>
      </c>
      <c r="H156" s="92">
        <f>H153+H154+H155</f>
        <v>588255746.7899998</v>
      </c>
      <c r="I156" s="93">
        <f t="shared" si="15"/>
        <v>97.34357759219428</v>
      </c>
      <c r="J156" s="92">
        <f>J153+J154+J155</f>
        <v>3200109617.4599996</v>
      </c>
      <c r="K156" s="3" t="b">
        <f>J156=E156+H156</f>
        <v>1</v>
      </c>
    </row>
    <row r="157" spans="1:11" s="16" customFormat="1" ht="57.75" customHeight="1" hidden="1">
      <c r="A157" s="42"/>
      <c r="B157" s="43"/>
      <c r="C157" s="44"/>
      <c r="D157" s="44"/>
      <c r="E157" s="44"/>
      <c r="F157" s="45"/>
      <c r="G157" s="44"/>
      <c r="H157" s="44"/>
      <c r="I157" s="46"/>
      <c r="J157" s="44"/>
      <c r="K157" s="39"/>
    </row>
    <row r="158" spans="1:11" s="16" customFormat="1" ht="30" customHeight="1">
      <c r="A158" s="47"/>
      <c r="B158" s="48"/>
      <c r="C158" s="49"/>
      <c r="D158" s="49"/>
      <c r="E158" s="49"/>
      <c r="F158" s="50"/>
      <c r="G158" s="49"/>
      <c r="H158" s="49"/>
      <c r="I158" s="51"/>
      <c r="J158" s="49"/>
      <c r="K158" s="40"/>
    </row>
    <row r="159" spans="1:16" ht="25.5">
      <c r="A159" s="32"/>
      <c r="B159" s="120" t="s">
        <v>238</v>
      </c>
      <c r="C159" s="121"/>
      <c r="D159" s="33"/>
      <c r="E159" s="33"/>
      <c r="F159" s="33"/>
      <c r="G159" s="33"/>
      <c r="H159" s="14" t="s">
        <v>266</v>
      </c>
      <c r="I159" s="33"/>
      <c r="J159" s="33"/>
      <c r="K159" s="19"/>
      <c r="L159" s="12"/>
      <c r="M159" s="12"/>
      <c r="N159" s="12"/>
      <c r="O159" s="12"/>
      <c r="P159" s="12"/>
    </row>
    <row r="160" spans="2:8" ht="20.25" hidden="1">
      <c r="B160" s="120"/>
      <c r="C160" s="121"/>
      <c r="D160" s="13"/>
      <c r="E160" s="14"/>
      <c r="F160" s="14"/>
      <c r="G160" s="14"/>
      <c r="H160" s="14"/>
    </row>
    <row r="161" spans="3:7" ht="20.25" hidden="1">
      <c r="C161" s="17">
        <f>D156-2614392200.26-D154</f>
        <v>58118926</v>
      </c>
      <c r="D161" s="17">
        <f>D156-2614392200.26-D154</f>
        <v>58118926</v>
      </c>
      <c r="G161" s="17">
        <f>G156-597345530.56-G154-G155</f>
        <v>6963209</v>
      </c>
    </row>
    <row r="162" spans="3:8" ht="40.5" hidden="1">
      <c r="C162" s="17">
        <f>D149</f>
        <v>54386000</v>
      </c>
      <c r="D162" s="17">
        <f>D149</f>
        <v>54386000</v>
      </c>
      <c r="E162" s="17" t="s">
        <v>184</v>
      </c>
      <c r="F162" s="17" t="b">
        <f>G162+G163=G161+G164</f>
        <v>1</v>
      </c>
      <c r="G162" s="17">
        <f>G152</f>
        <v>4018452</v>
      </c>
      <c r="H162" s="17" t="s">
        <v>190</v>
      </c>
    </row>
    <row r="163" spans="3:8" ht="40.5" hidden="1">
      <c r="C163" s="17">
        <f>D150</f>
        <v>190000</v>
      </c>
      <c r="D163" s="17">
        <f>D150</f>
        <v>190000</v>
      </c>
      <c r="E163" s="17" t="s">
        <v>185</v>
      </c>
      <c r="G163" s="17">
        <f>G151</f>
        <v>2944757</v>
      </c>
      <c r="H163" s="17" t="s">
        <v>190</v>
      </c>
    </row>
    <row r="164" spans="3:8" ht="20.25" hidden="1">
      <c r="C164" s="17">
        <f>C161-C162-C163-C165-C166</f>
        <v>652818</v>
      </c>
      <c r="D164" s="38" t="b">
        <f>C164=D147</f>
        <v>1</v>
      </c>
      <c r="E164" s="17" t="s">
        <v>169</v>
      </c>
      <c r="G164" s="49"/>
      <c r="H164" s="49"/>
    </row>
    <row r="165" spans="3:8" ht="40.5" hidden="1">
      <c r="C165" s="17">
        <f>D152</f>
        <v>2740108</v>
      </c>
      <c r="D165" s="17">
        <f>D152</f>
        <v>2740108</v>
      </c>
      <c r="E165" s="17" t="s">
        <v>190</v>
      </c>
      <c r="G165" s="88"/>
      <c r="H165" s="88"/>
    </row>
    <row r="166" spans="3:5" ht="60.75" hidden="1">
      <c r="C166" s="17">
        <f>D151</f>
        <v>150000</v>
      </c>
      <c r="D166" s="17">
        <f>D151</f>
        <v>150000</v>
      </c>
      <c r="E166" s="17" t="s">
        <v>194</v>
      </c>
    </row>
  </sheetData>
  <sheetProtection/>
  <mergeCells count="66">
    <mergeCell ref="A7:A8"/>
    <mergeCell ref="A58:A59"/>
    <mergeCell ref="J78:J79"/>
    <mergeCell ref="I78:I79"/>
    <mergeCell ref="D78:D79"/>
    <mergeCell ref="E78:E79"/>
    <mergeCell ref="F78:F79"/>
    <mergeCell ref="G78:G79"/>
    <mergeCell ref="H78:H79"/>
    <mergeCell ref="H58:H59"/>
    <mergeCell ref="I58:I59"/>
    <mergeCell ref="J58:J59"/>
    <mergeCell ref="C7:F7"/>
    <mergeCell ref="J7:J8"/>
    <mergeCell ref="B7:B8"/>
    <mergeCell ref="G58:G59"/>
    <mergeCell ref="C58:C59"/>
    <mergeCell ref="D58:D59"/>
    <mergeCell ref="E58:E59"/>
    <mergeCell ref="F58:F59"/>
    <mergeCell ref="B160:C160"/>
    <mergeCell ref="A136:A137"/>
    <mergeCell ref="C136:C137"/>
    <mergeCell ref="D136:D137"/>
    <mergeCell ref="B159:C159"/>
    <mergeCell ref="E83:E85"/>
    <mergeCell ref="I1:J1"/>
    <mergeCell ref="I2:J2"/>
    <mergeCell ref="A4:J4"/>
    <mergeCell ref="A5:J5"/>
    <mergeCell ref="G7:I7"/>
    <mergeCell ref="F136:F137"/>
    <mergeCell ref="H136:H137"/>
    <mergeCell ref="A83:A85"/>
    <mergeCell ref="C83:C85"/>
    <mergeCell ref="D83:D85"/>
    <mergeCell ref="F83:F85"/>
    <mergeCell ref="G83:G85"/>
    <mergeCell ref="H83:H85"/>
    <mergeCell ref="E136:E137"/>
    <mergeCell ref="L148:M148"/>
    <mergeCell ref="G136:G137"/>
    <mergeCell ref="I136:I137"/>
    <mergeCell ref="J136:J137"/>
    <mergeCell ref="I83:I85"/>
    <mergeCell ref="J83:J85"/>
    <mergeCell ref="K147:L147"/>
    <mergeCell ref="G80:G82"/>
    <mergeCell ref="H80:H82"/>
    <mergeCell ref="A75:A77"/>
    <mergeCell ref="C75:C77"/>
    <mergeCell ref="D75:D77"/>
    <mergeCell ref="E75:E77"/>
    <mergeCell ref="F75:F77"/>
    <mergeCell ref="G75:G77"/>
    <mergeCell ref="I80:I82"/>
    <mergeCell ref="J80:J82"/>
    <mergeCell ref="H75:H77"/>
    <mergeCell ref="I75:I77"/>
    <mergeCell ref="J75:J77"/>
    <mergeCell ref="A80:A82"/>
    <mergeCell ref="C80:C82"/>
    <mergeCell ref="D80:D82"/>
    <mergeCell ref="E80:E82"/>
    <mergeCell ref="F80:F82"/>
    <mergeCell ref="A78:A79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61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Полюк Роман Анатолійович</cp:lastModifiedBy>
  <cp:lastPrinted>2020-02-17T09:28:22Z</cp:lastPrinted>
  <dcterms:created xsi:type="dcterms:W3CDTF">2018-05-02T09:31:47Z</dcterms:created>
  <dcterms:modified xsi:type="dcterms:W3CDTF">2020-03-04T09:26:49Z</dcterms:modified>
  <cp:category/>
  <cp:version/>
  <cp:contentType/>
  <cp:contentStatus/>
</cp:coreProperties>
</file>